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_2022\6_Veveří 133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5" i="12" l="1"/>
  <c r="F39" i="1" s="1"/>
  <c r="AD115" i="12"/>
  <c r="G39" i="1" s="1"/>
  <c r="G40" i="1" s="1"/>
  <c r="G25" i="1" s="1"/>
  <c r="F9" i="12"/>
  <c r="G9" i="12" s="1"/>
  <c r="G8" i="12" s="1"/>
  <c r="I9" i="12"/>
  <c r="K9" i="12"/>
  <c r="O9" i="12"/>
  <c r="Q9" i="12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4" i="12"/>
  <c r="G14" i="12" s="1"/>
  <c r="I14" i="12"/>
  <c r="K14" i="12"/>
  <c r="K13" i="12" s="1"/>
  <c r="O14" i="12"/>
  <c r="O13" i="12" s="1"/>
  <c r="Q14" i="12"/>
  <c r="U14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M16" i="12" s="1"/>
  <c r="I17" i="12"/>
  <c r="I16" i="12" s="1"/>
  <c r="K17" i="12"/>
  <c r="K16" i="12" s="1"/>
  <c r="O17" i="12"/>
  <c r="O16" i="12" s="1"/>
  <c r="Q17" i="12"/>
  <c r="Q16" i="12" s="1"/>
  <c r="U17" i="12"/>
  <c r="U16" i="12" s="1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U26" i="12"/>
  <c r="U25" i="12" s="1"/>
  <c r="F28" i="12"/>
  <c r="G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9" i="12"/>
  <c r="G49" i="12"/>
  <c r="I49" i="12"/>
  <c r="K49" i="12"/>
  <c r="M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2" i="12"/>
  <c r="G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80" i="12"/>
  <c r="G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1" i="12"/>
  <c r="G101" i="12" s="1"/>
  <c r="I101" i="12"/>
  <c r="K101" i="12"/>
  <c r="O101" i="12"/>
  <c r="O100" i="12" s="1"/>
  <c r="Q101" i="12"/>
  <c r="Q100" i="12" s="1"/>
  <c r="U101" i="12"/>
  <c r="F102" i="12"/>
  <c r="G102" i="12" s="1"/>
  <c r="M102" i="12" s="1"/>
  <c r="I102" i="12"/>
  <c r="K102" i="12"/>
  <c r="O102" i="12"/>
  <c r="Q102" i="12"/>
  <c r="U102" i="12"/>
  <c r="F104" i="12"/>
  <c r="G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I20" i="1"/>
  <c r="I19" i="1"/>
  <c r="I18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G79" i="12" l="1"/>
  <c r="I55" i="1" s="1"/>
  <c r="M80" i="12"/>
  <c r="M79" i="12" s="1"/>
  <c r="G27" i="12"/>
  <c r="I52" i="1" s="1"/>
  <c r="I47" i="1"/>
  <c r="I39" i="1"/>
  <c r="I40" i="1" s="1"/>
  <c r="J39" i="1" s="1"/>
  <c r="J40" i="1" s="1"/>
  <c r="F40" i="1"/>
  <c r="I103" i="12"/>
  <c r="U100" i="12"/>
  <c r="O79" i="12"/>
  <c r="O61" i="12"/>
  <c r="K48" i="12"/>
  <c r="K61" i="12"/>
  <c r="I48" i="12"/>
  <c r="U27" i="12"/>
  <c r="G48" i="12"/>
  <c r="I53" i="1" s="1"/>
  <c r="Q27" i="12"/>
  <c r="U18" i="12"/>
  <c r="I13" i="12"/>
  <c r="Q8" i="12"/>
  <c r="I61" i="12"/>
  <c r="K100" i="12"/>
  <c r="I79" i="12"/>
  <c r="O27" i="12"/>
  <c r="Q18" i="12"/>
  <c r="O8" i="12"/>
  <c r="U103" i="12"/>
  <c r="I100" i="12"/>
  <c r="U48" i="12"/>
  <c r="K27" i="12"/>
  <c r="O18" i="12"/>
  <c r="K8" i="12"/>
  <c r="K79" i="12"/>
  <c r="K18" i="12"/>
  <c r="I8" i="12"/>
  <c r="O103" i="12"/>
  <c r="U79" i="12"/>
  <c r="U61" i="12"/>
  <c r="O48" i="12"/>
  <c r="I18" i="12"/>
  <c r="U13" i="12"/>
  <c r="Q103" i="12"/>
  <c r="Q48" i="12"/>
  <c r="I27" i="12"/>
  <c r="K103" i="12"/>
  <c r="Q79" i="12"/>
  <c r="Q61" i="12"/>
  <c r="M48" i="12"/>
  <c r="Q13" i="12"/>
  <c r="M18" i="12"/>
  <c r="M104" i="12"/>
  <c r="M103" i="12" s="1"/>
  <c r="G103" i="12"/>
  <c r="I57" i="1" s="1"/>
  <c r="G61" i="12"/>
  <c r="I54" i="1" s="1"/>
  <c r="M62" i="12"/>
  <c r="M61" i="12" s="1"/>
  <c r="M14" i="12"/>
  <c r="M13" i="12" s="1"/>
  <c r="G13" i="12"/>
  <c r="I48" i="1" s="1"/>
  <c r="M101" i="12"/>
  <c r="M100" i="12" s="1"/>
  <c r="G100" i="12"/>
  <c r="I56" i="1" s="1"/>
  <c r="M26" i="12"/>
  <c r="M25" i="12" s="1"/>
  <c r="M28" i="12"/>
  <c r="M27" i="12" s="1"/>
  <c r="G16" i="12"/>
  <c r="I49" i="1" s="1"/>
  <c r="G18" i="12"/>
  <c r="I50" i="1" s="1"/>
  <c r="I17" i="1" s="1"/>
  <c r="M9" i="12"/>
  <c r="M8" i="12" s="1"/>
  <c r="G28" i="1" l="1"/>
  <c r="G23" i="1"/>
  <c r="G29" i="1" s="1"/>
  <c r="G115" i="12"/>
  <c r="I16" i="1"/>
  <c r="I21" i="1" s="1"/>
  <c r="I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<sst xmlns="http://schemas.openxmlformats.org/spreadsheetml/2006/main" count="577" uniqueCount="308">
  <si>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</si>
  <si>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</si>
  <si>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</si>
  <si>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</si>
  <si>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</si>
  <si>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</si>
  <si>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</si>
  <si>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</si>
  <si>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</si>
  <si>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</si>
  <si>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</si>
  <si>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</si>
  <si>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</si>
  <si>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</si>
  <si>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</si>
  <si>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</si>
  <si>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</si>
  <si>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</si>
  <si>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</si>
  <si>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</si>
  <si>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</si>
  <si>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</si>
  <si>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</si>
  <si>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</si>
  <si>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</si>
  <si>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</si>
  <si>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</si>
  <si>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</si>
  <si>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</si>
  <si>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</si>
  <si>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</si>
  <si>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</si>
  <si>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</si>
  <si>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</si>
  <si>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</si>
  <si>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</si>
  <si>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</si>
  <si>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</si>
  <si>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</si>
  <si>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</si>
  <si>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</si>
  <si>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</si>
  <si>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</si>
  <si>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</si>
  <si>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</si>
  <si>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</si>
  <si>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Oprava PK Veveří 133</t>
  </si>
  <si>
    <t>Statutární město Brno</t>
  </si>
  <si>
    <t>Dominikánské náměstí 196/1</t>
  </si>
  <si>
    <t>60200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</si>
  <si>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</si>
  <si>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</si>
  <si>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</si>
  <si>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</si>
  <si>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</si>
  <si>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</si>
  <si>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</si>
  <si>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</si>
  <si>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Ostatní práce "M"</t>
  </si>
  <si>
    <t>95</t>
  </si>
  <si>
    <t>Dokončovací kce na pozem.stav.</t>
  </si>
  <si>
    <t>722</t>
  </si>
  <si>
    <t>Vnitřní vodovod</t>
  </si>
  <si>
    <t>724</t>
  </si>
  <si>
    <t>Strojní vybavení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</si>
  <si>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</si>
  <si>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</si>
  <si>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</si>
  <si>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</si>
  <si>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</si>
  <si>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</si>
  <si>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</si>
  <si>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</si>
  <si>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</si>
  <si>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</si>
  <si>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799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</si>
  <si>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</si>
  <si>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</si>
  <si>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</si>
  <si>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</si>
  <si>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</si>
  <si>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</si>
  <si>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</si>
  <si>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</si>
  <si>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</si>
  <si>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</si>
  <si>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</si>
  <si>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</si>
  <si>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</si>
  <si>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</si>
  <si>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</si>
  <si>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</si>
  <si>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</si>
  <si>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</si>
  <si>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</si>
  <si>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</si>
  <si>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</si>
  <si>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</si>
  <si>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</si>
  <si>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</si>
  <si>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</si>
  <si>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</si>
  <si>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</si>
  <si>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</si>
  <si>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</si>
  <si>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</si>
  <si>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612100032RAA</t>
  </si>
  <si>
    <t>Oprava omítek stěn vnitřních vápenocem. štukových, oprava ze 30 %, malba</t>
  </si>
  <si>
    <t>m2</t>
  </si>
  <si>
    <t>POL2_0</t>
  </si>
  <si>
    <t>784950030RAA</t>
  </si>
  <si>
    <t>Oprava maleb z malířských směsí, oškrábání, umytí, vyhlazení, 2x malba</t>
  </si>
  <si>
    <t>776101115R00</t>
  </si>
  <si>
    <t>Vyrovnání podkladů samonivelační hmotou</t>
  </si>
  <si>
    <t>POL1_0</t>
  </si>
  <si>
    <t>777615110RAF</t>
  </si>
  <si>
    <t xml:space="preserve">Oprava betonové podlahy, povrch epoxidový nátěr , opravovaná plocha do 50 % </t>
  </si>
  <si>
    <t>904      R01</t>
  </si>
  <si>
    <t>Hzs-zkousky v ramci montaz.praci, Komplexni vyzkouseni</t>
  </si>
  <si>
    <t>h</t>
  </si>
  <si>
    <t>904      R02</t>
  </si>
  <si>
    <t>Hzs-zkousky v ramci montaz.praci, Topná zkouška</t>
  </si>
  <si>
    <t>soubor</t>
  </si>
  <si>
    <t>952902110R00</t>
  </si>
  <si>
    <t>Čištění zametáním v místnostech a chodbách</t>
  </si>
  <si>
    <t>722172413R00</t>
  </si>
  <si>
    <t>Potrubí z PPR, D 32 x 4,4 mm, PN 16, vč.zed.výpom.</t>
  </si>
  <si>
    <t>m</t>
  </si>
  <si>
    <t>722172414R00</t>
  </si>
  <si>
    <t>Potrubí z PPR, D 40 x 5,5 mm, PN 16, vč.zed.výpom.</t>
  </si>
  <si>
    <t>722280108R00</t>
  </si>
  <si>
    <t>Tlaková zkouška vodovodního potrubí do DN 32</t>
  </si>
  <si>
    <t>722280107R00</t>
  </si>
  <si>
    <t>Tlaková zkouška vodovodního potrubí DN 40</t>
  </si>
  <si>
    <t>998722201R00</t>
  </si>
  <si>
    <t>Přesun hmot pro vnitřní vodovod, výšky do 6 m</t>
  </si>
  <si>
    <t>998722292R00</t>
  </si>
  <si>
    <t>Příplatek zvětš. přesun, vnitřní vodovod do 100 m</t>
  </si>
  <si>
    <t>724311814R00</t>
  </si>
  <si>
    <t>Demontáž nádrže tlakové 100 litrů</t>
  </si>
  <si>
    <t>731200827R00</t>
  </si>
  <si>
    <t>Demontáž kotle ocel.,kapal./plyn, do 80 kW</t>
  </si>
  <si>
    <t>kus</t>
  </si>
  <si>
    <t>731202810R00</t>
  </si>
  <si>
    <t>Rozřezání kotlů ocelových do  500 kg</t>
  </si>
  <si>
    <t>731391812R00</t>
  </si>
  <si>
    <t>Vypouštění vody z kotlů samospádem do 10 m2</t>
  </si>
  <si>
    <t>V731001</t>
  </si>
  <si>
    <t>Kondenzační plynový kotel závěsný 85kW, např. Baxi Luna Duo-Tec MP+ 1.90</t>
  </si>
  <si>
    <t>ks</t>
  </si>
  <si>
    <t>731249129R00</t>
  </si>
  <si>
    <t>Montáž kotle ocel.teplov.,kapalina/plyn do 100 kW</t>
  </si>
  <si>
    <t>V731002</t>
  </si>
  <si>
    <t>Hydraulický vyrovnavač dynamických tlaků , typ II</t>
  </si>
  <si>
    <t>731349102R00</t>
  </si>
  <si>
    <t xml:space="preserve">Montáž anuloidu </t>
  </si>
  <si>
    <t>V731003</t>
  </si>
  <si>
    <t>Neutralizační zařízení</t>
  </si>
  <si>
    <t>V731004</t>
  </si>
  <si>
    <t>BUS OCI 345</t>
  </si>
  <si>
    <t>V731005</t>
  </si>
  <si>
    <t>Vnější sonda QAA75</t>
  </si>
  <si>
    <t>731349103R00</t>
  </si>
  <si>
    <t>Montáž neutralizačního zařízení</t>
  </si>
  <si>
    <t>V731006</t>
  </si>
  <si>
    <t>Separační magnetický filtr R-mag 6/4"</t>
  </si>
  <si>
    <t>V731007</t>
  </si>
  <si>
    <t>Náplň do neutralizačního, zařízení</t>
  </si>
  <si>
    <t>V731008</t>
  </si>
  <si>
    <t>Odkouření - komplet</t>
  </si>
  <si>
    <t>V731009</t>
  </si>
  <si>
    <t>Čidlo teploty QAD36/101</t>
  </si>
  <si>
    <t>V731010</t>
  </si>
  <si>
    <t>Sada odkouření pr.160mm, KHA2</t>
  </si>
  <si>
    <t>731341130R00</t>
  </si>
  <si>
    <t>Hadice napouštěcí pryžové D 16/23</t>
  </si>
  <si>
    <t>728112813R00</t>
  </si>
  <si>
    <t>Demontáž potrubí plechového kruhového do d 300 mm</t>
  </si>
  <si>
    <t>998731201R00</t>
  </si>
  <si>
    <t>Přesun hmot pro kotelny, výšky do 6 m</t>
  </si>
  <si>
    <t>998731293R00</t>
  </si>
  <si>
    <t>Příplatek zvětšený přesun, kotelny do 500 m</t>
  </si>
  <si>
    <t>V732001</t>
  </si>
  <si>
    <t>Teplovodní doplňovací souprava, např. DETO TDS 1</t>
  </si>
  <si>
    <t>V732002</t>
  </si>
  <si>
    <t>Montáž TDS 1 se solenoid. ventilem</t>
  </si>
  <si>
    <t>48466211R</t>
  </si>
  <si>
    <t>Nádoba expanzní membránová N 300/6</t>
  </si>
  <si>
    <t>POL3_0</t>
  </si>
  <si>
    <t>732339109R00</t>
  </si>
  <si>
    <t>Montáž nádoby expanzní tlakové 300 l</t>
  </si>
  <si>
    <t>V732003</t>
  </si>
  <si>
    <t>Kulový kohout se zajištěním 5/4"</t>
  </si>
  <si>
    <t>732199100RM1</t>
  </si>
  <si>
    <t>Montáž orientačního štítku, včetně dodávky štítku</t>
  </si>
  <si>
    <t>732429112R00</t>
  </si>
  <si>
    <t>Montáž čerpadel oběhových spirálních, DN 40</t>
  </si>
  <si>
    <t>V732004</t>
  </si>
  <si>
    <t>Katexový změkčovač vody, objem náplně 25l, např. DETO MIXBED MBP 0835</t>
  </si>
  <si>
    <t>V732005</t>
  </si>
  <si>
    <t>Oběhové čerpadlo DN40 Qmax=7,7m3/h, H=5,5m, PN6,, např. WILO Yonos MAXO 40/0,5-12</t>
  </si>
  <si>
    <t>732420813R00</t>
  </si>
  <si>
    <t>Demontáž čerpadel oběhových spirálních do DN 50</t>
  </si>
  <si>
    <t>998732201R00</t>
  </si>
  <si>
    <t>Přesun hmot pro strojovny, výšky do 6 m</t>
  </si>
  <si>
    <t>998732293R00</t>
  </si>
  <si>
    <t>Příplatek zvětšený přesun, strojovny do 500 m</t>
  </si>
  <si>
    <t>733111114R00</t>
  </si>
  <si>
    <t>Potrubí závit. bezešvé běžné v kotelnách DN 15</t>
  </si>
  <si>
    <t>733111116R00</t>
  </si>
  <si>
    <t>Potrubí závit. bezešvé běžné v kotelnách DN 32</t>
  </si>
  <si>
    <t>733121119R00</t>
  </si>
  <si>
    <t>Potrubí hladké bezešvé nízkotlaké D 60,3 x 2,9 mm</t>
  </si>
  <si>
    <t>733121122R00</t>
  </si>
  <si>
    <t>Potrubí hladké bezešvé nízkotlaké D 76,1 x 2,9 mm</t>
  </si>
  <si>
    <t>733190106R00</t>
  </si>
  <si>
    <t>Tlaková zkouška potrubí  DN 15</t>
  </si>
  <si>
    <t>Tlaková zkouška potrubí  DN 32</t>
  </si>
  <si>
    <t>733190108R00</t>
  </si>
  <si>
    <t>Tlaková zkouška potrubí  DN 50</t>
  </si>
  <si>
    <t>733190109R00</t>
  </si>
  <si>
    <t>Tlaková zkouška potrubí  DN 65</t>
  </si>
  <si>
    <t>631547319R</t>
  </si>
  <si>
    <t>Pouzdro potrubní izolační ROCKWOOL 800  60/50 mm, kamenná vlna s polepem Al fólií vyztuženou skleněnou mřížkou</t>
  </si>
  <si>
    <t>631547322R</t>
  </si>
  <si>
    <t>Pouzdro potrubní izolační ROCKWOOL 800  76/50 mm, kamenná vlna s polepem Al fólií vyztuženou skleněnou mřížkou</t>
  </si>
  <si>
    <t>733132116R00</t>
  </si>
  <si>
    <t>Kompenzátor pryžový DN 65</t>
  </si>
  <si>
    <t>733V0001</t>
  </si>
  <si>
    <t>Přístroj hasicí 55B</t>
  </si>
  <si>
    <t>733110806R00</t>
  </si>
  <si>
    <t>Demontáž potrubí ocelového závitového do DN 15-32</t>
  </si>
  <si>
    <t>733110808R00</t>
  </si>
  <si>
    <t>Demontáž potrubí ocelového závitového do DN 32-50</t>
  </si>
  <si>
    <t>733110810R00</t>
  </si>
  <si>
    <t>Demontáž potrubí ocelového závitového do DN 50-80</t>
  </si>
  <si>
    <t>998733201R00</t>
  </si>
  <si>
    <t>Přesun hmot pro rozvody potrubí, výšky do 6 m</t>
  </si>
  <si>
    <t>998733293R00</t>
  </si>
  <si>
    <t>Příplatek zvětš. přesun, rozvody potrubí do 500 m</t>
  </si>
  <si>
    <t>724231171R00</t>
  </si>
  <si>
    <t>Teploměr s pevným stonkem a jímkou DTR 60 mm</t>
  </si>
  <si>
    <t>V734001</t>
  </si>
  <si>
    <t>Tlakoměrový kohout s nátrubkem a čepem</t>
  </si>
  <si>
    <t>734235121R00</t>
  </si>
  <si>
    <t>Kohout kulový DN15 PN6</t>
  </si>
  <si>
    <t>734235125R00</t>
  </si>
  <si>
    <t>Kohout kulový DN40 PN6</t>
  </si>
  <si>
    <t>734235126R00</t>
  </si>
  <si>
    <t>Kohout kulový DN50 PN6</t>
  </si>
  <si>
    <t>42285514R</t>
  </si>
  <si>
    <t>Klapka mezipřírubová uzav. DN 65 PN6</t>
  </si>
  <si>
    <t>734245422R00</t>
  </si>
  <si>
    <t>Klapka zpětná DN15 PN6</t>
  </si>
  <si>
    <t>734245426R00</t>
  </si>
  <si>
    <t>Klapka zpětná DN50 PN6</t>
  </si>
  <si>
    <t>734293312R00</t>
  </si>
  <si>
    <t>Kohout kulový vypouštěcí DN 15</t>
  </si>
  <si>
    <t>734193237R00</t>
  </si>
  <si>
    <t>Klapka zpětná DN 65 PN6</t>
  </si>
  <si>
    <t>734295217R00</t>
  </si>
  <si>
    <t>Filtr DN 65 PN6</t>
  </si>
  <si>
    <t>31946308R</t>
  </si>
  <si>
    <t>Příruba přivařovací s krkem PN 6  DN 65</t>
  </si>
  <si>
    <t>316331026R</t>
  </si>
  <si>
    <t>Přechod přímý 76,1/48,3</t>
  </si>
  <si>
    <t>316331025R</t>
  </si>
  <si>
    <t>Přechod přímý 76,1/42,4</t>
  </si>
  <si>
    <t>V734002</t>
  </si>
  <si>
    <t>Ventil automatický odvzdušňovací DN15, vč. kulového kohoutu</t>
  </si>
  <si>
    <t>734100812R00</t>
  </si>
  <si>
    <t>Demontáž armatur se dvěma přírubami do DN 100</t>
  </si>
  <si>
    <t>734200823R00</t>
  </si>
  <si>
    <t>Demontáž armatur se 2závity do G 6/4</t>
  </si>
  <si>
    <t>998734201R00</t>
  </si>
  <si>
    <t>Přesun hmot pro armatury, výšky do 6 m</t>
  </si>
  <si>
    <t>998734293R00</t>
  </si>
  <si>
    <t>Příplatek zvětšený přesun, armatury do 500 m</t>
  </si>
  <si>
    <t>783424340R00</t>
  </si>
  <si>
    <t>Nátěr syntet. potrubí do DN 80 mm  Z+2x +1x email</t>
  </si>
  <si>
    <t>783424740R00</t>
  </si>
  <si>
    <t>Nátěr syntetický potrubí do DN 50 mm základní</t>
  </si>
  <si>
    <t>V799001</t>
  </si>
  <si>
    <t>Rozbor vody</t>
  </si>
  <si>
    <t>V799002</t>
  </si>
  <si>
    <t>Měření hlučnosti</t>
  </si>
  <si>
    <t>V799003</t>
  </si>
  <si>
    <t>Provozní řád</t>
  </si>
  <si>
    <t>V799004</t>
  </si>
  <si>
    <t>Lékárnička první pomoci</t>
  </si>
  <si>
    <t>V799005</t>
  </si>
  <si>
    <t>Prostředek pro detekci těsnosti spojů</t>
  </si>
  <si>
    <t>V799006</t>
  </si>
  <si>
    <t>Informační a výstražné tabulky</t>
  </si>
  <si>
    <t>V799008</t>
  </si>
  <si>
    <t>Napouštění systému demineralizovanou vodou</t>
  </si>
  <si>
    <t>V799009</t>
  </si>
  <si>
    <t>Dokumentace skutečného provedení stavby</t>
  </si>
  <si>
    <t>V799010</t>
  </si>
  <si>
    <t>Nespecifikované topenářské práce</t>
  </si>
  <si>
    <t>hod</t>
  </si>
  <si>
    <t>V799011</t>
  </si>
  <si>
    <t>Úprava plynoinstalace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</si>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</sst>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E15" sqref="E15:F1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5">
      <c r="A2" s="4"/>
      <c r="B2" s="79" t="s">
        <v>40</v>
      </c>
      <c r="C2" s="80"/>
      <c r="D2" s="244" t="s">
        <v>46</v>
      </c>
      <c r="E2" s="245"/>
      <c r="F2" s="245"/>
      <c r="G2" s="245"/>
      <c r="H2" s="245"/>
      <c r="I2" s="245"/>
      <c r="J2" s="246"/>
      <c r="O2" s="2"/>
    </row>
    <row r="3" spans="1:15" ht="23.25" customHeight="1" x14ac:dyDescent="0.25">
      <c r="A3" s="4"/>
      <c r="B3" s="81" t="s">
        <v>45</v>
      </c>
      <c r="C3" s="82"/>
      <c r="D3" s="208" t="s">
        <v>43</v>
      </c>
      <c r="E3" s="209"/>
      <c r="F3" s="209"/>
      <c r="G3" s="209"/>
      <c r="H3" s="209"/>
      <c r="I3" s="209"/>
      <c r="J3" s="210"/>
    </row>
    <row r="4" spans="1:15" ht="23.25" hidden="1" customHeight="1" x14ac:dyDescent="0.25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5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5">
      <c r="A7" s="4"/>
      <c r="B7" s="40"/>
      <c r="C7" s="90" t="s">
        <v>49</v>
      </c>
      <c r="D7" s="78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9"/>
      <c r="E11" s="239"/>
      <c r="F11" s="239"/>
      <c r="G11" s="239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4"/>
      <c r="E12" s="224"/>
      <c r="F12" s="224"/>
      <c r="G12" s="224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5"/>
      <c r="E13" s="225"/>
      <c r="F13" s="225"/>
      <c r="G13" s="2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7"/>
      <c r="F15" s="247"/>
      <c r="G15" s="220"/>
      <c r="H15" s="220"/>
      <c r="I15" s="220" t="s">
        <v>28</v>
      </c>
      <c r="J15" s="221"/>
    </row>
    <row r="16" spans="1:15" ht="23.25" customHeight="1" x14ac:dyDescent="0.25">
      <c r="A16" s="142" t="s">
        <v>23</v>
      </c>
      <c r="B16" s="143" t="s">
        <v>23</v>
      </c>
      <c r="C16" s="56"/>
      <c r="D16" s="57"/>
      <c r="E16" s="222"/>
      <c r="F16" s="223"/>
      <c r="G16" s="222"/>
      <c r="H16" s="223"/>
      <c r="I16" s="222">
        <f>SUMIF(F47:F57,A16,I47:I57)+SUMIF(F47:F57,"PSU",I47:I57)</f>
        <v>0</v>
      </c>
      <c r="J16" s="236"/>
    </row>
    <row r="17" spans="1:10" ht="23.25" customHeight="1" x14ac:dyDescent="0.25">
      <c r="A17" s="142" t="s">
        <v>24</v>
      </c>
      <c r="B17" s="143" t="s">
        <v>24</v>
      </c>
      <c r="C17" s="56"/>
      <c r="D17" s="57"/>
      <c r="E17" s="222"/>
      <c r="F17" s="223"/>
      <c r="G17" s="222"/>
      <c r="H17" s="223"/>
      <c r="I17" s="222">
        <f>SUMIF(F47:F57,A17,I47:I57)</f>
        <v>0</v>
      </c>
      <c r="J17" s="236"/>
    </row>
    <row r="18" spans="1:10" ht="23.25" customHeight="1" x14ac:dyDescent="0.25">
      <c r="A18" s="142" t="s">
        <v>25</v>
      </c>
      <c r="B18" s="143" t="s">
        <v>25</v>
      </c>
      <c r="C18" s="56"/>
      <c r="D18" s="57"/>
      <c r="E18" s="222"/>
      <c r="F18" s="223"/>
      <c r="G18" s="222"/>
      <c r="H18" s="223"/>
      <c r="I18" s="222">
        <f>SUMIF(F47:F57,A18,I47:I57)</f>
        <v>0</v>
      </c>
      <c r="J18" s="236"/>
    </row>
    <row r="19" spans="1:10" ht="23.25" customHeight="1" x14ac:dyDescent="0.25">
      <c r="A19" s="142" t="s">
        <v>77</v>
      </c>
      <c r="B19" s="143" t="s">
        <v>26</v>
      </c>
      <c r="C19" s="56"/>
      <c r="D19" s="57"/>
      <c r="E19" s="222"/>
      <c r="F19" s="223"/>
      <c r="G19" s="222"/>
      <c r="H19" s="223"/>
      <c r="I19" s="222">
        <f>SUMIF(F47:F57,A19,I47:I57)</f>
        <v>0</v>
      </c>
      <c r="J19" s="236"/>
    </row>
    <row r="20" spans="1:10" ht="23.25" customHeight="1" x14ac:dyDescent="0.25">
      <c r="A20" s="142" t="s">
        <v>78</v>
      </c>
      <c r="B20" s="143" t="s">
        <v>27</v>
      </c>
      <c r="C20" s="56"/>
      <c r="D20" s="57"/>
      <c r="E20" s="222"/>
      <c r="F20" s="223"/>
      <c r="G20" s="222"/>
      <c r="H20" s="223"/>
      <c r="I20" s="222">
        <f>SUMIF(F47:F57,A20,I47:I57)</f>
        <v>0</v>
      </c>
      <c r="J20" s="236"/>
    </row>
    <row r="21" spans="1:10" ht="23.25" customHeight="1" x14ac:dyDescent="0.25">
      <c r="A21" s="4"/>
      <c r="B21" s="72" t="s">
        <v>28</v>
      </c>
      <c r="C21" s="73"/>
      <c r="D21" s="74"/>
      <c r="E21" s="237"/>
      <c r="F21" s="238"/>
      <c r="G21" s="237"/>
      <c r="H21" s="238"/>
      <c r="I21" s="237">
        <f>SUM(I16:J20)</f>
        <v>0</v>
      </c>
      <c r="J21" s="243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4">
        <f>ZakladDPHSniVypocet</f>
        <v>0</v>
      </c>
      <c r="H23" s="235"/>
      <c r="I23" s="235"/>
      <c r="J23" s="60" t="str">
        <f t="shared" ref="J23:J28" si="0">Mena</f>
        <v>CZK</v>
      </c>
    </row>
    <row r="24" spans="1:10" ht="23.25" hidden="1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1">
        <f>I23*E23/100</f>
        <v>0</v>
      </c>
      <c r="H24" s="242"/>
      <c r="I24" s="242"/>
      <c r="J24" s="60" t="str">
        <f t="shared" si="0"/>
        <v>CZK</v>
      </c>
    </row>
    <row r="25" spans="1:10" ht="23.25" customHeight="1" thickBot="1" x14ac:dyDescent="0.3">
      <c r="A25" s="4"/>
      <c r="B25" s="55" t="s">
        <v>13</v>
      </c>
      <c r="C25" s="56"/>
      <c r="D25" s="57"/>
      <c r="E25" s="58">
        <v>21</v>
      </c>
      <c r="F25" s="59" t="s">
        <v>0</v>
      </c>
      <c r="G25" s="234">
        <f>ZakladDPHZaklVypocet</f>
        <v>0</v>
      </c>
      <c r="H25" s="235"/>
      <c r="I25" s="235"/>
      <c r="J25" s="60" t="str">
        <f t="shared" si="0"/>
        <v>CZK</v>
      </c>
    </row>
    <row r="26" spans="1:10" ht="23.25" hidden="1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0">
        <f>I25*E25/100</f>
        <v>0</v>
      </c>
      <c r="H26" s="231"/>
      <c r="I26" s="231"/>
      <c r="J26" s="54" t="str">
        <f t="shared" si="0"/>
        <v>CZK</v>
      </c>
    </row>
    <row r="27" spans="1:10" ht="23.25" hidden="1" customHeight="1" thickBot="1" x14ac:dyDescent="0.3">
      <c r="A27" s="4"/>
      <c r="B27" s="46" t="s">
        <v>4</v>
      </c>
      <c r="C27" s="20"/>
      <c r="D27" s="23"/>
      <c r="E27" s="20"/>
      <c r="F27" s="21"/>
      <c r="G27" s="232">
        <f>0</f>
        <v>0</v>
      </c>
      <c r="H27" s="232"/>
      <c r="I27" s="232"/>
      <c r="J27" s="61" t="str">
        <f t="shared" si="0"/>
        <v>CZK</v>
      </c>
    </row>
    <row r="28" spans="1:10" ht="27.75" customHeight="1" thickBot="1" x14ac:dyDescent="0.3">
      <c r="A28" s="4"/>
      <c r="B28" s="114" t="s">
        <v>22</v>
      </c>
      <c r="C28" s="115"/>
      <c r="D28" s="115"/>
      <c r="E28" s="116"/>
      <c r="F28" s="117"/>
      <c r="G28" s="219">
        <f>ZakladDPHSniVypocet+ZakladDPHZaklVypocet</f>
        <v>0</v>
      </c>
      <c r="H28" s="219"/>
      <c r="I28" s="219"/>
      <c r="J28" s="118" t="str">
        <f t="shared" si="0"/>
        <v>CZK</v>
      </c>
    </row>
    <row r="29" spans="1:10" ht="27.75" hidden="1" customHeight="1" thickBot="1" x14ac:dyDescent="0.3">
      <c r="A29" s="4"/>
      <c r="B29" s="114" t="s">
        <v>35</v>
      </c>
      <c r="C29" s="119"/>
      <c r="D29" s="119"/>
      <c r="E29" s="119"/>
      <c r="F29" s="119"/>
      <c r="G29" s="233">
        <f>ZakladDPHSni+DPHSni+ZakladDPHZakl+DPHZakl+Zaokrouhleni</f>
        <v>0</v>
      </c>
      <c r="H29" s="233"/>
      <c r="I29" s="233"/>
      <c r="J29" s="120" t="s">
        <v>52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226"/>
      <c r="E34" s="226"/>
      <c r="F34" s="30"/>
      <c r="G34" s="226"/>
      <c r="H34" s="226"/>
      <c r="I34" s="226"/>
      <c r="J34" s="36"/>
    </row>
    <row r="35" spans="1:10" ht="12.75" customHeight="1" x14ac:dyDescent="0.25">
      <c r="A35" s="4"/>
      <c r="B35" s="4"/>
      <c r="C35" s="5"/>
      <c r="D35" s="240" t="s">
        <v>2</v>
      </c>
      <c r="E35" s="240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50</v>
      </c>
      <c r="C39" s="211" t="s">
        <v>46</v>
      </c>
      <c r="D39" s="212"/>
      <c r="E39" s="212"/>
      <c r="F39" s="107">
        <f>'Rozpočet Pol'!AC115</f>
        <v>0</v>
      </c>
      <c r="G39" s="108">
        <f>'Rozpočet Pol'!AD115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13" t="s">
        <v>51</v>
      </c>
      <c r="C40" s="214"/>
      <c r="D40" s="214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6" x14ac:dyDescent="0.3">
      <c r="B44" s="121" t="s">
        <v>53</v>
      </c>
    </row>
    <row r="46" spans="1:10" ht="25.5" customHeight="1" x14ac:dyDescent="0.25">
      <c r="A46" s="122"/>
      <c r="B46" s="126" t="s">
        <v>16</v>
      </c>
      <c r="C46" s="126" t="s">
        <v>5</v>
      </c>
      <c r="D46" s="127"/>
      <c r="E46" s="127"/>
      <c r="F46" s="130" t="s">
        <v>54</v>
      </c>
      <c r="G46" s="130"/>
      <c r="H46" s="130"/>
      <c r="I46" s="215" t="s">
        <v>28</v>
      </c>
      <c r="J46" s="215"/>
    </row>
    <row r="47" spans="1:10" ht="25.5" customHeight="1" x14ac:dyDescent="0.25">
      <c r="A47" s="123"/>
      <c r="B47" s="131" t="s">
        <v>55</v>
      </c>
      <c r="C47" s="217" t="s">
        <v>56</v>
      </c>
      <c r="D47" s="218"/>
      <c r="E47" s="218"/>
      <c r="F47" s="133" t="s">
        <v>23</v>
      </c>
      <c r="G47" s="134"/>
      <c r="H47" s="134"/>
      <c r="I47" s="216">
        <f>'Rozpočet Pol'!G8</f>
        <v>0</v>
      </c>
      <c r="J47" s="216"/>
    </row>
    <row r="48" spans="1:10" ht="25.5" customHeight="1" x14ac:dyDescent="0.25">
      <c r="A48" s="123"/>
      <c r="B48" s="125" t="s">
        <v>57</v>
      </c>
      <c r="C48" s="206" t="s">
        <v>58</v>
      </c>
      <c r="D48" s="207"/>
      <c r="E48" s="207"/>
      <c r="F48" s="135" t="s">
        <v>23</v>
      </c>
      <c r="G48" s="136"/>
      <c r="H48" s="136"/>
      <c r="I48" s="205">
        <f>'Rozpočet Pol'!G13</f>
        <v>0</v>
      </c>
      <c r="J48" s="205"/>
    </row>
    <row r="49" spans="1:10" ht="25.5" customHeight="1" x14ac:dyDescent="0.25">
      <c r="A49" s="123"/>
      <c r="B49" s="125" t="s">
        <v>59</v>
      </c>
      <c r="C49" s="206" t="s">
        <v>60</v>
      </c>
      <c r="D49" s="207"/>
      <c r="E49" s="207"/>
      <c r="F49" s="135" t="s">
        <v>23</v>
      </c>
      <c r="G49" s="136"/>
      <c r="H49" s="136"/>
      <c r="I49" s="205">
        <f>'Rozpočet Pol'!G16</f>
        <v>0</v>
      </c>
      <c r="J49" s="205"/>
    </row>
    <row r="50" spans="1:10" ht="25.5" customHeight="1" x14ac:dyDescent="0.25">
      <c r="A50" s="123"/>
      <c r="B50" s="125" t="s">
        <v>61</v>
      </c>
      <c r="C50" s="206" t="s">
        <v>62</v>
      </c>
      <c r="D50" s="207"/>
      <c r="E50" s="207"/>
      <c r="F50" s="135" t="s">
        <v>24</v>
      </c>
      <c r="G50" s="136"/>
      <c r="H50" s="136"/>
      <c r="I50" s="205">
        <f>'Rozpočet Pol'!G18</f>
        <v>0</v>
      </c>
      <c r="J50" s="205"/>
    </row>
    <row r="51" spans="1:10" ht="25.5" customHeight="1" x14ac:dyDescent="0.25">
      <c r="A51" s="123"/>
      <c r="B51" s="125" t="s">
        <v>63</v>
      </c>
      <c r="C51" s="206" t="s">
        <v>64</v>
      </c>
      <c r="D51" s="207"/>
      <c r="E51" s="207"/>
      <c r="F51" s="135" t="s">
        <v>24</v>
      </c>
      <c r="G51" s="136"/>
      <c r="H51" s="136"/>
      <c r="I51" s="205">
        <f>'Rozpočet Pol'!G25</f>
        <v>0</v>
      </c>
      <c r="J51" s="205"/>
    </row>
    <row r="52" spans="1:10" ht="25.5" customHeight="1" x14ac:dyDescent="0.25">
      <c r="A52" s="123"/>
      <c r="B52" s="125" t="s">
        <v>65</v>
      </c>
      <c r="C52" s="206" t="s">
        <v>66</v>
      </c>
      <c r="D52" s="207"/>
      <c r="E52" s="207"/>
      <c r="F52" s="135" t="s">
        <v>24</v>
      </c>
      <c r="G52" s="136"/>
      <c r="H52" s="136"/>
      <c r="I52" s="205">
        <f>'Rozpočet Pol'!G27</f>
        <v>0</v>
      </c>
      <c r="J52" s="205"/>
    </row>
    <row r="53" spans="1:10" ht="25.5" customHeight="1" x14ac:dyDescent="0.25">
      <c r="A53" s="123"/>
      <c r="B53" s="125" t="s">
        <v>67</v>
      </c>
      <c r="C53" s="206" t="s">
        <v>68</v>
      </c>
      <c r="D53" s="207"/>
      <c r="E53" s="207"/>
      <c r="F53" s="135" t="s">
        <v>24</v>
      </c>
      <c r="G53" s="136"/>
      <c r="H53" s="136"/>
      <c r="I53" s="205">
        <f>'Rozpočet Pol'!G48</f>
        <v>0</v>
      </c>
      <c r="J53" s="205"/>
    </row>
    <row r="54" spans="1:10" ht="25.5" customHeight="1" x14ac:dyDescent="0.25">
      <c r="A54" s="123"/>
      <c r="B54" s="125" t="s">
        <v>69</v>
      </c>
      <c r="C54" s="206" t="s">
        <v>70</v>
      </c>
      <c r="D54" s="207"/>
      <c r="E54" s="207"/>
      <c r="F54" s="135" t="s">
        <v>24</v>
      </c>
      <c r="G54" s="136"/>
      <c r="H54" s="136"/>
      <c r="I54" s="205">
        <f>'Rozpočet Pol'!G61</f>
        <v>0</v>
      </c>
      <c r="J54" s="205"/>
    </row>
    <row r="55" spans="1:10" ht="25.5" customHeight="1" x14ac:dyDescent="0.25">
      <c r="A55" s="123"/>
      <c r="B55" s="125" t="s">
        <v>71</v>
      </c>
      <c r="C55" s="206" t="s">
        <v>72</v>
      </c>
      <c r="D55" s="207"/>
      <c r="E55" s="207"/>
      <c r="F55" s="135" t="s">
        <v>24</v>
      </c>
      <c r="G55" s="136"/>
      <c r="H55" s="136"/>
      <c r="I55" s="205">
        <f>'Rozpočet Pol'!G79</f>
        <v>0</v>
      </c>
      <c r="J55" s="205"/>
    </row>
    <row r="56" spans="1:10" ht="25.5" customHeight="1" x14ac:dyDescent="0.25">
      <c r="A56" s="123"/>
      <c r="B56" s="125" t="s">
        <v>73</v>
      </c>
      <c r="C56" s="206" t="s">
        <v>74</v>
      </c>
      <c r="D56" s="207"/>
      <c r="E56" s="207"/>
      <c r="F56" s="135" t="s">
        <v>24</v>
      </c>
      <c r="G56" s="136"/>
      <c r="H56" s="136"/>
      <c r="I56" s="205">
        <f>'Rozpočet Pol'!G100</f>
        <v>0</v>
      </c>
      <c r="J56" s="205"/>
    </row>
    <row r="57" spans="1:10" ht="25.5" customHeight="1" x14ac:dyDescent="0.25">
      <c r="A57" s="123"/>
      <c r="B57" s="132" t="s">
        <v>75</v>
      </c>
      <c r="C57" s="202" t="s">
        <v>76</v>
      </c>
      <c r="D57" s="203"/>
      <c r="E57" s="203"/>
      <c r="F57" s="137" t="s">
        <v>23</v>
      </c>
      <c r="G57" s="138"/>
      <c r="H57" s="138"/>
      <c r="I57" s="201">
        <f>'Rozpočet Pol'!G103</f>
        <v>0</v>
      </c>
      <c r="J57" s="201"/>
    </row>
    <row r="58" spans="1:10" ht="25.5" customHeight="1" x14ac:dyDescent="0.25">
      <c r="A58" s="124"/>
      <c r="B58" s="128" t="s">
        <v>1</v>
      </c>
      <c r="C58" s="128"/>
      <c r="D58" s="129"/>
      <c r="E58" s="129"/>
      <c r="F58" s="139"/>
      <c r="G58" s="140"/>
      <c r="H58" s="140"/>
      <c r="I58" s="204">
        <f>SUM(I47:I57)</f>
        <v>0</v>
      </c>
      <c r="J58" s="204"/>
    </row>
    <row r="59" spans="1:10" x14ac:dyDescent="0.25">
      <c r="F59" s="141"/>
      <c r="G59" s="94"/>
      <c r="H59" s="141"/>
      <c r="I59" s="94"/>
      <c r="J59" s="94"/>
    </row>
    <row r="60" spans="1:10" x14ac:dyDescent="0.25">
      <c r="F60" s="141"/>
      <c r="G60" s="94"/>
      <c r="H60" s="141"/>
      <c r="I60" s="94"/>
      <c r="J60" s="94"/>
    </row>
    <row r="61" spans="1:10" x14ac:dyDescent="0.25">
      <c r="F61" s="141"/>
      <c r="G61" s="94"/>
      <c r="H61" s="141"/>
      <c r="I61" s="94"/>
      <c r="J61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7:J57"/>
    <mergeCell ref="C57:E57"/>
    <mergeCell ref="I58:J58"/>
    <mergeCell ref="I54:J54"/>
    <mergeCell ref="C54:E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77" t="s">
        <v>41</v>
      </c>
      <c r="B2" s="76"/>
      <c r="C2" s="250"/>
      <c r="D2" s="250"/>
      <c r="E2" s="250"/>
      <c r="F2" s="250"/>
      <c r="G2" s="251"/>
    </row>
    <row r="3" spans="1:7" ht="24.9" hidden="1" customHeight="1" x14ac:dyDescent="0.25">
      <c r="A3" s="77" t="s">
        <v>7</v>
      </c>
      <c r="B3" s="76"/>
      <c r="C3" s="250"/>
      <c r="D3" s="250"/>
      <c r="E3" s="250"/>
      <c r="F3" s="250"/>
      <c r="G3" s="251"/>
    </row>
    <row r="4" spans="1:7" ht="24.9" hidden="1" customHeight="1" x14ac:dyDescent="0.25">
      <c r="A4" s="77" t="s">
        <v>8</v>
      </c>
      <c r="B4" s="76"/>
      <c r="C4" s="250"/>
      <c r="D4" s="250"/>
      <c r="E4" s="250"/>
      <c r="F4" s="250"/>
      <c r="G4" s="251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5"/>
  <sheetViews>
    <sheetView tabSelected="1" workbookViewId="0">
      <selection activeCell="C3" sqref="C3:G3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52" t="s">
        <v>6</v>
      </c>
      <c r="B1" s="252"/>
      <c r="C1" s="252"/>
      <c r="D1" s="252"/>
      <c r="E1" s="252"/>
      <c r="F1" s="252"/>
      <c r="G1" s="252"/>
      <c r="AE1" t="s">
        <v>80</v>
      </c>
    </row>
    <row r="2" spans="1:60" ht="25.05" customHeight="1" x14ac:dyDescent="0.25">
      <c r="A2" s="146" t="s">
        <v>79</v>
      </c>
      <c r="B2" s="144"/>
      <c r="C2" s="253" t="s">
        <v>46</v>
      </c>
      <c r="D2" s="254"/>
      <c r="E2" s="254"/>
      <c r="F2" s="254"/>
      <c r="G2" s="255"/>
      <c r="AE2" t="s">
        <v>81</v>
      </c>
    </row>
    <row r="3" spans="1:60" ht="25.05" customHeight="1" x14ac:dyDescent="0.25">
      <c r="A3" s="147" t="s">
        <v>7</v>
      </c>
      <c r="B3" s="145"/>
      <c r="C3" s="256" t="s">
        <v>43</v>
      </c>
      <c r="D3" s="257"/>
      <c r="E3" s="257"/>
      <c r="F3" s="257"/>
      <c r="G3" s="258"/>
      <c r="AE3" t="s">
        <v>82</v>
      </c>
    </row>
    <row r="4" spans="1:60" ht="25.05" hidden="1" customHeight="1" x14ac:dyDescent="0.25">
      <c r="A4" s="147" t="s">
        <v>8</v>
      </c>
      <c r="B4" s="145"/>
      <c r="C4" s="256"/>
      <c r="D4" s="257"/>
      <c r="E4" s="257"/>
      <c r="F4" s="257"/>
      <c r="G4" s="258"/>
      <c r="AE4" t="s">
        <v>83</v>
      </c>
    </row>
    <row r="5" spans="1:60" hidden="1" x14ac:dyDescent="0.25">
      <c r="A5" s="148" t="s">
        <v>84</v>
      </c>
      <c r="B5" s="149"/>
      <c r="C5" s="150"/>
      <c r="D5" s="151"/>
      <c r="E5" s="151"/>
      <c r="F5" s="151"/>
      <c r="G5" s="152"/>
      <c r="AE5" t="s">
        <v>85</v>
      </c>
    </row>
    <row r="7" spans="1:60" ht="39.6" x14ac:dyDescent="0.25">
      <c r="A7" s="157" t="s">
        <v>86</v>
      </c>
      <c r="B7" s="158" t="s">
        <v>87</v>
      </c>
      <c r="C7" s="158" t="s">
        <v>88</v>
      </c>
      <c r="D7" s="157" t="s">
        <v>89</v>
      </c>
      <c r="E7" s="157" t="s">
        <v>90</v>
      </c>
      <c r="F7" s="153" t="s">
        <v>91</v>
      </c>
      <c r="G7" s="174" t="s">
        <v>28</v>
      </c>
      <c r="H7" s="175" t="s">
        <v>29</v>
      </c>
      <c r="I7" s="175" t="s">
        <v>92</v>
      </c>
      <c r="J7" s="175" t="s">
        <v>30</v>
      </c>
      <c r="K7" s="175" t="s">
        <v>93</v>
      </c>
      <c r="L7" s="175" t="s">
        <v>94</v>
      </c>
      <c r="M7" s="175" t="s">
        <v>95</v>
      </c>
      <c r="N7" s="175" t="s">
        <v>96</v>
      </c>
      <c r="O7" s="175" t="s">
        <v>97</v>
      </c>
      <c r="P7" s="175" t="s">
        <v>98</v>
      </c>
      <c r="Q7" s="175" t="s">
        <v>99</v>
      </c>
      <c r="R7" s="175" t="s">
        <v>100</v>
      </c>
      <c r="S7" s="175" t="s">
        <v>101</v>
      </c>
      <c r="T7" s="175" t="s">
        <v>102</v>
      </c>
      <c r="U7" s="160" t="s">
        <v>103</v>
      </c>
    </row>
    <row r="8" spans="1:60" x14ac:dyDescent="0.25">
      <c r="A8" s="176" t="s">
        <v>104</v>
      </c>
      <c r="B8" s="177" t="s">
        <v>55</v>
      </c>
      <c r="C8" s="178" t="s">
        <v>56</v>
      </c>
      <c r="D8" s="179"/>
      <c r="E8" s="180"/>
      <c r="F8" s="181"/>
      <c r="G8" s="181">
        <f>SUMIF(AE9:AE12,"&lt;&gt;NOR",G9:G12)</f>
        <v>0</v>
      </c>
      <c r="H8" s="181"/>
      <c r="I8" s="181">
        <f>SUM(I9:I12)</f>
        <v>0</v>
      </c>
      <c r="J8" s="181"/>
      <c r="K8" s="181">
        <f>SUM(K9:K12)</f>
        <v>0</v>
      </c>
      <c r="L8" s="181"/>
      <c r="M8" s="181">
        <f>SUM(M9:M12)</f>
        <v>0</v>
      </c>
      <c r="N8" s="159"/>
      <c r="O8" s="159">
        <f>SUM(O9:O12)</f>
        <v>0.80249999999999999</v>
      </c>
      <c r="P8" s="159"/>
      <c r="Q8" s="159">
        <f>SUM(Q9:Q12)</f>
        <v>1.2449999999999999</v>
      </c>
      <c r="R8" s="159"/>
      <c r="S8" s="159"/>
      <c r="T8" s="176"/>
      <c r="U8" s="159">
        <f>SUM(U9:U12)</f>
        <v>51.82</v>
      </c>
      <c r="AE8" t="s">
        <v>105</v>
      </c>
    </row>
    <row r="9" spans="1:60" ht="20.399999999999999" outlineLevel="1" x14ac:dyDescent="0.25">
      <c r="A9" s="155">
        <v>1</v>
      </c>
      <c r="B9" s="161" t="s">
        <v>106</v>
      </c>
      <c r="C9" s="194" t="s">
        <v>107</v>
      </c>
      <c r="D9" s="163" t="s">
        <v>108</v>
      </c>
      <c r="E9" s="169">
        <v>30</v>
      </c>
      <c r="F9" s="171">
        <f>H9+J9</f>
        <v>0</v>
      </c>
      <c r="G9" s="172">
        <f>ROUND(E9*F9,2)</f>
        <v>0</v>
      </c>
      <c r="H9" s="172"/>
      <c r="I9" s="172">
        <f>ROUND(E9*H9,2)</f>
        <v>0</v>
      </c>
      <c r="J9" s="172"/>
      <c r="K9" s="172">
        <f>ROUND(E9*J9,2)</f>
        <v>0</v>
      </c>
      <c r="L9" s="172">
        <v>0</v>
      </c>
      <c r="M9" s="172">
        <f>G9*(1+L9/100)</f>
        <v>0</v>
      </c>
      <c r="N9" s="164">
        <v>1.5959999999999998E-2</v>
      </c>
      <c r="O9" s="164">
        <f>ROUND(E9*N9,5)</f>
        <v>0.4788</v>
      </c>
      <c r="P9" s="164">
        <v>0.01</v>
      </c>
      <c r="Q9" s="164">
        <f>ROUND(E9*P9,5)</f>
        <v>0.3</v>
      </c>
      <c r="R9" s="164"/>
      <c r="S9" s="164"/>
      <c r="T9" s="165">
        <v>0.61817</v>
      </c>
      <c r="U9" s="164">
        <f>ROUND(E9*T9,2)</f>
        <v>18.55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109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0.399999999999999" outlineLevel="1" x14ac:dyDescent="0.25">
      <c r="A10" s="155">
        <v>2</v>
      </c>
      <c r="B10" s="161" t="s">
        <v>110</v>
      </c>
      <c r="C10" s="194" t="s">
        <v>111</v>
      </c>
      <c r="D10" s="163" t="s">
        <v>108</v>
      </c>
      <c r="E10" s="169">
        <v>15</v>
      </c>
      <c r="F10" s="171">
        <f>H10+J10</f>
        <v>0</v>
      </c>
      <c r="G10" s="172">
        <f>ROUND(E10*F10,2)</f>
        <v>0</v>
      </c>
      <c r="H10" s="172"/>
      <c r="I10" s="172">
        <f>ROUND(E10*H10,2)</f>
        <v>0</v>
      </c>
      <c r="J10" s="172"/>
      <c r="K10" s="172">
        <f>ROUND(E10*J10,2)</f>
        <v>0</v>
      </c>
      <c r="L10" s="172">
        <v>0</v>
      </c>
      <c r="M10" s="172">
        <f>G10*(1+L10/100)</f>
        <v>0</v>
      </c>
      <c r="N10" s="164">
        <v>2.5999999999999998E-4</v>
      </c>
      <c r="O10" s="164">
        <f>ROUND(E10*N10,5)</f>
        <v>3.8999999999999998E-3</v>
      </c>
      <c r="P10" s="164">
        <v>0</v>
      </c>
      <c r="Q10" s="164">
        <f>ROUND(E10*P10,5)</f>
        <v>0</v>
      </c>
      <c r="R10" s="164"/>
      <c r="S10" s="164"/>
      <c r="T10" s="165">
        <v>0.2384</v>
      </c>
      <c r="U10" s="164">
        <f>ROUND(E10*T10,2)</f>
        <v>3.58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109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5">
      <c r="A11" s="155">
        <v>3</v>
      </c>
      <c r="B11" s="161" t="s">
        <v>112</v>
      </c>
      <c r="C11" s="194" t="s">
        <v>113</v>
      </c>
      <c r="D11" s="163" t="s">
        <v>108</v>
      </c>
      <c r="E11" s="169">
        <v>18</v>
      </c>
      <c r="F11" s="171">
        <f>H11+J11</f>
        <v>0</v>
      </c>
      <c r="G11" s="172">
        <f>ROUND(E11*F11,2)</f>
        <v>0</v>
      </c>
      <c r="H11" s="172"/>
      <c r="I11" s="172">
        <f>ROUND(E11*H11,2)</f>
        <v>0</v>
      </c>
      <c r="J11" s="172"/>
      <c r="K11" s="172">
        <f>ROUND(E11*J11,2)</f>
        <v>0</v>
      </c>
      <c r="L11" s="172">
        <v>0</v>
      </c>
      <c r="M11" s="172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0.14699999999999999</v>
      </c>
      <c r="U11" s="164">
        <f>ROUND(E11*T11,2)</f>
        <v>2.65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114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0.399999999999999" outlineLevel="1" x14ac:dyDescent="0.25">
      <c r="A12" s="155">
        <v>4</v>
      </c>
      <c r="B12" s="161" t="s">
        <v>115</v>
      </c>
      <c r="C12" s="194" t="s">
        <v>116</v>
      </c>
      <c r="D12" s="163" t="s">
        <v>108</v>
      </c>
      <c r="E12" s="169">
        <v>15</v>
      </c>
      <c r="F12" s="171">
        <f>H12+J12</f>
        <v>0</v>
      </c>
      <c r="G12" s="172">
        <f>ROUND(E12*F12,2)</f>
        <v>0</v>
      </c>
      <c r="H12" s="172"/>
      <c r="I12" s="172">
        <f>ROUND(E12*H12,2)</f>
        <v>0</v>
      </c>
      <c r="J12" s="172"/>
      <c r="K12" s="172">
        <f>ROUND(E12*J12,2)</f>
        <v>0</v>
      </c>
      <c r="L12" s="172">
        <v>0</v>
      </c>
      <c r="M12" s="172">
        <f>G12*(1+L12/100)</f>
        <v>0</v>
      </c>
      <c r="N12" s="164">
        <v>2.1319999999999999E-2</v>
      </c>
      <c r="O12" s="164">
        <f>ROUND(E12*N12,5)</f>
        <v>0.31979999999999997</v>
      </c>
      <c r="P12" s="164">
        <v>6.3E-2</v>
      </c>
      <c r="Q12" s="164">
        <f>ROUND(E12*P12,5)</f>
        <v>0.94499999999999995</v>
      </c>
      <c r="R12" s="164"/>
      <c r="S12" s="164"/>
      <c r="T12" s="165">
        <v>1.8025899999999999</v>
      </c>
      <c r="U12" s="164">
        <f>ROUND(E12*T12,2)</f>
        <v>27.04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109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x14ac:dyDescent="0.25">
      <c r="A13" s="156" t="s">
        <v>104</v>
      </c>
      <c r="B13" s="162" t="s">
        <v>57</v>
      </c>
      <c r="C13" s="195" t="s">
        <v>58</v>
      </c>
      <c r="D13" s="166"/>
      <c r="E13" s="170"/>
      <c r="F13" s="173"/>
      <c r="G13" s="173">
        <f>SUMIF(AE14:AE15,"&lt;&gt;NOR",G14:G15)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67"/>
      <c r="O13" s="167">
        <f>SUM(O14:O15)</f>
        <v>0</v>
      </c>
      <c r="P13" s="167"/>
      <c r="Q13" s="167">
        <f>SUM(Q14:Q15)</f>
        <v>0</v>
      </c>
      <c r="R13" s="167"/>
      <c r="S13" s="167"/>
      <c r="T13" s="168"/>
      <c r="U13" s="167">
        <f>SUM(U14:U15)</f>
        <v>9</v>
      </c>
      <c r="AE13" t="s">
        <v>105</v>
      </c>
    </row>
    <row r="14" spans="1:60" ht="20.399999999999999" outlineLevel="1" x14ac:dyDescent="0.25">
      <c r="A14" s="155">
        <v>5</v>
      </c>
      <c r="B14" s="161" t="s">
        <v>117</v>
      </c>
      <c r="C14" s="194" t="s">
        <v>118</v>
      </c>
      <c r="D14" s="163" t="s">
        <v>119</v>
      </c>
      <c r="E14" s="169">
        <v>8</v>
      </c>
      <c r="F14" s="171">
        <f>H14+J14</f>
        <v>0</v>
      </c>
      <c r="G14" s="172">
        <f>ROUND(E14*F14,2)</f>
        <v>0</v>
      </c>
      <c r="H14" s="172"/>
      <c r="I14" s="172">
        <f>ROUND(E14*H14,2)</f>
        <v>0</v>
      </c>
      <c r="J14" s="172"/>
      <c r="K14" s="172">
        <f>ROUND(E14*J14,2)</f>
        <v>0</v>
      </c>
      <c r="L14" s="172">
        <v>0</v>
      </c>
      <c r="M14" s="172">
        <f>G14*(1+L14/100)</f>
        <v>0</v>
      </c>
      <c r="N14" s="164">
        <v>0</v>
      </c>
      <c r="O14" s="164">
        <f>ROUND(E14*N14,5)</f>
        <v>0</v>
      </c>
      <c r="P14" s="164">
        <v>0</v>
      </c>
      <c r="Q14" s="164">
        <f>ROUND(E14*P14,5)</f>
        <v>0</v>
      </c>
      <c r="R14" s="164"/>
      <c r="S14" s="164"/>
      <c r="T14" s="165">
        <v>1</v>
      </c>
      <c r="U14" s="164">
        <f>ROUND(E14*T14,2)</f>
        <v>8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114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5">
      <c r="A15" s="155">
        <v>6</v>
      </c>
      <c r="B15" s="161" t="s">
        <v>120</v>
      </c>
      <c r="C15" s="194" t="s">
        <v>121</v>
      </c>
      <c r="D15" s="163" t="s">
        <v>122</v>
      </c>
      <c r="E15" s="169">
        <v>1</v>
      </c>
      <c r="F15" s="171">
        <f>H15+J15</f>
        <v>0</v>
      </c>
      <c r="G15" s="172">
        <f>ROUND(E15*F15,2)</f>
        <v>0</v>
      </c>
      <c r="H15" s="172"/>
      <c r="I15" s="172">
        <f>ROUND(E15*H15,2)</f>
        <v>0</v>
      </c>
      <c r="J15" s="172"/>
      <c r="K15" s="172">
        <f>ROUND(E15*J15,2)</f>
        <v>0</v>
      </c>
      <c r="L15" s="172">
        <v>0</v>
      </c>
      <c r="M15" s="172">
        <f>G15*(1+L15/100)</f>
        <v>0</v>
      </c>
      <c r="N15" s="164">
        <v>0</v>
      </c>
      <c r="O15" s="164">
        <f>ROUND(E15*N15,5)</f>
        <v>0</v>
      </c>
      <c r="P15" s="164">
        <v>0</v>
      </c>
      <c r="Q15" s="164">
        <f>ROUND(E15*P15,5)</f>
        <v>0</v>
      </c>
      <c r="R15" s="164"/>
      <c r="S15" s="164"/>
      <c r="T15" s="165">
        <v>1</v>
      </c>
      <c r="U15" s="164">
        <f>ROUND(E15*T15,2)</f>
        <v>1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114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x14ac:dyDescent="0.25">
      <c r="A16" s="156" t="s">
        <v>104</v>
      </c>
      <c r="B16" s="162" t="s">
        <v>59</v>
      </c>
      <c r="C16" s="195" t="s">
        <v>60</v>
      </c>
      <c r="D16" s="166"/>
      <c r="E16" s="170"/>
      <c r="F16" s="173"/>
      <c r="G16" s="173">
        <f>SUMIF(AE17:AE17,"&lt;&gt;NOR",G17:G17)</f>
        <v>0</v>
      </c>
      <c r="H16" s="173"/>
      <c r="I16" s="173">
        <f>SUM(I17:I17)</f>
        <v>0</v>
      </c>
      <c r="J16" s="173"/>
      <c r="K16" s="173">
        <f>SUM(K17:K17)</f>
        <v>0</v>
      </c>
      <c r="L16" s="173"/>
      <c r="M16" s="173">
        <f>SUM(M17:M17)</f>
        <v>0</v>
      </c>
      <c r="N16" s="167"/>
      <c r="O16" s="167">
        <f>SUM(O17:O17)</f>
        <v>0</v>
      </c>
      <c r="P16" s="167"/>
      <c r="Q16" s="167">
        <f>SUM(Q17:Q17)</f>
        <v>0</v>
      </c>
      <c r="R16" s="167"/>
      <c r="S16" s="167"/>
      <c r="T16" s="168"/>
      <c r="U16" s="167">
        <f>SUM(U17:U17)</f>
        <v>0.38</v>
      </c>
      <c r="AE16" t="s">
        <v>105</v>
      </c>
    </row>
    <row r="17" spans="1:60" outlineLevel="1" x14ac:dyDescent="0.25">
      <c r="A17" s="155">
        <v>7</v>
      </c>
      <c r="B17" s="161" t="s">
        <v>123</v>
      </c>
      <c r="C17" s="194" t="s">
        <v>124</v>
      </c>
      <c r="D17" s="163" t="s">
        <v>108</v>
      </c>
      <c r="E17" s="169">
        <v>25</v>
      </c>
      <c r="F17" s="171">
        <f>H17+J17</f>
        <v>0</v>
      </c>
      <c r="G17" s="172">
        <f>ROUND(E17*F17,2)</f>
        <v>0</v>
      </c>
      <c r="H17" s="172"/>
      <c r="I17" s="172">
        <f>ROUND(E17*H17,2)</f>
        <v>0</v>
      </c>
      <c r="J17" s="172"/>
      <c r="K17" s="172">
        <f>ROUND(E17*J17,2)</f>
        <v>0</v>
      </c>
      <c r="L17" s="172">
        <v>0</v>
      </c>
      <c r="M17" s="172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1.4999999999999999E-2</v>
      </c>
      <c r="U17" s="164">
        <f>ROUND(E17*T17,2)</f>
        <v>0.38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114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x14ac:dyDescent="0.25">
      <c r="A18" s="156" t="s">
        <v>104</v>
      </c>
      <c r="B18" s="162" t="s">
        <v>61</v>
      </c>
      <c r="C18" s="195" t="s">
        <v>62</v>
      </c>
      <c r="D18" s="166"/>
      <c r="E18" s="170"/>
      <c r="F18" s="173"/>
      <c r="G18" s="173">
        <f>SUMIF(AE19:AE24,"&lt;&gt;NOR",G19:G24)</f>
        <v>0</v>
      </c>
      <c r="H18" s="173"/>
      <c r="I18" s="173">
        <f>SUM(I19:I24)</f>
        <v>0</v>
      </c>
      <c r="J18" s="173"/>
      <c r="K18" s="173">
        <f>SUM(K19:K24)</f>
        <v>0</v>
      </c>
      <c r="L18" s="173"/>
      <c r="M18" s="173">
        <f>SUM(M19:M24)</f>
        <v>0</v>
      </c>
      <c r="N18" s="167"/>
      <c r="O18" s="167">
        <f>SUM(O19:O24)</f>
        <v>1.184E-2</v>
      </c>
      <c r="P18" s="167"/>
      <c r="Q18" s="167">
        <f>SUM(Q19:Q24)</f>
        <v>0</v>
      </c>
      <c r="R18" s="167"/>
      <c r="S18" s="167"/>
      <c r="T18" s="168"/>
      <c r="U18" s="167">
        <f>SUM(U19:U24)</f>
        <v>9.19</v>
      </c>
      <c r="AE18" t="s">
        <v>105</v>
      </c>
    </row>
    <row r="19" spans="1:60" outlineLevel="1" x14ac:dyDescent="0.25">
      <c r="A19" s="155">
        <v>8</v>
      </c>
      <c r="B19" s="161" t="s">
        <v>125</v>
      </c>
      <c r="C19" s="194" t="s">
        <v>126</v>
      </c>
      <c r="D19" s="163" t="s">
        <v>127</v>
      </c>
      <c r="E19" s="169">
        <v>4</v>
      </c>
      <c r="F19" s="171">
        <f t="shared" ref="F19:F24" si="0">H19+J19</f>
        <v>0</v>
      </c>
      <c r="G19" s="172">
        <f t="shared" ref="G19:G24" si="1">ROUND(E19*F19,2)</f>
        <v>0</v>
      </c>
      <c r="H19" s="172"/>
      <c r="I19" s="172">
        <f t="shared" ref="I19:I24" si="2">ROUND(E19*H19,2)</f>
        <v>0</v>
      </c>
      <c r="J19" s="172"/>
      <c r="K19" s="172">
        <f t="shared" ref="K19:K24" si="3">ROUND(E19*J19,2)</f>
        <v>0</v>
      </c>
      <c r="L19" s="172">
        <v>0</v>
      </c>
      <c r="M19" s="172">
        <f t="shared" ref="M19:M24" si="4">G19*(1+L19/100)</f>
        <v>0</v>
      </c>
      <c r="N19" s="164">
        <v>7.3999999999999999E-4</v>
      </c>
      <c r="O19" s="164">
        <f t="shared" ref="O19:O24" si="5">ROUND(E19*N19,5)</f>
        <v>2.96E-3</v>
      </c>
      <c r="P19" s="164">
        <v>0</v>
      </c>
      <c r="Q19" s="164">
        <f t="shared" ref="Q19:Q24" si="6">ROUND(E19*P19,5)</f>
        <v>0</v>
      </c>
      <c r="R19" s="164"/>
      <c r="S19" s="164"/>
      <c r="T19" s="165">
        <v>0.68279999999999996</v>
      </c>
      <c r="U19" s="164">
        <f t="shared" ref="U19:U24" si="7">ROUND(E19*T19,2)</f>
        <v>2.73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114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5">
      <c r="A20" s="155">
        <v>9</v>
      </c>
      <c r="B20" s="161" t="s">
        <v>128</v>
      </c>
      <c r="C20" s="194" t="s">
        <v>129</v>
      </c>
      <c r="D20" s="163" t="s">
        <v>127</v>
      </c>
      <c r="E20" s="169">
        <v>8</v>
      </c>
      <c r="F20" s="171">
        <f t="shared" si="0"/>
        <v>0</v>
      </c>
      <c r="G20" s="172">
        <f t="shared" si="1"/>
        <v>0</v>
      </c>
      <c r="H20" s="172"/>
      <c r="I20" s="172">
        <f t="shared" si="2"/>
        <v>0</v>
      </c>
      <c r="J20" s="172"/>
      <c r="K20" s="172">
        <f t="shared" si="3"/>
        <v>0</v>
      </c>
      <c r="L20" s="172">
        <v>0</v>
      </c>
      <c r="M20" s="172">
        <f t="shared" si="4"/>
        <v>0</v>
      </c>
      <c r="N20" s="164">
        <v>1.1100000000000001E-3</v>
      </c>
      <c r="O20" s="164">
        <f t="shared" si="5"/>
        <v>8.8800000000000007E-3</v>
      </c>
      <c r="P20" s="164">
        <v>0</v>
      </c>
      <c r="Q20" s="164">
        <f t="shared" si="6"/>
        <v>0</v>
      </c>
      <c r="R20" s="164"/>
      <c r="S20" s="164"/>
      <c r="T20" s="165">
        <v>0.75470000000000004</v>
      </c>
      <c r="U20" s="164">
        <f t="shared" si="7"/>
        <v>6.04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114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5">
      <c r="A21" s="155">
        <v>10</v>
      </c>
      <c r="B21" s="161" t="s">
        <v>130</v>
      </c>
      <c r="C21" s="194" t="s">
        <v>131</v>
      </c>
      <c r="D21" s="163" t="s">
        <v>127</v>
      </c>
      <c r="E21" s="169">
        <v>4</v>
      </c>
      <c r="F21" s="171">
        <f t="shared" si="0"/>
        <v>0</v>
      </c>
      <c r="G21" s="172">
        <f t="shared" si="1"/>
        <v>0</v>
      </c>
      <c r="H21" s="172"/>
      <c r="I21" s="172">
        <f t="shared" si="2"/>
        <v>0</v>
      </c>
      <c r="J21" s="172"/>
      <c r="K21" s="172">
        <f t="shared" si="3"/>
        <v>0</v>
      </c>
      <c r="L21" s="172">
        <v>0</v>
      </c>
      <c r="M21" s="172">
        <f t="shared" si="4"/>
        <v>0</v>
      </c>
      <c r="N21" s="164">
        <v>0</v>
      </c>
      <c r="O21" s="164">
        <f t="shared" si="5"/>
        <v>0</v>
      </c>
      <c r="P21" s="164">
        <v>0</v>
      </c>
      <c r="Q21" s="164">
        <f t="shared" si="6"/>
        <v>0</v>
      </c>
      <c r="R21" s="164"/>
      <c r="S21" s="164"/>
      <c r="T21" s="165">
        <v>4.2000000000000003E-2</v>
      </c>
      <c r="U21" s="164">
        <f t="shared" si="7"/>
        <v>0.17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114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5">
      <c r="A22" s="155">
        <v>11</v>
      </c>
      <c r="B22" s="161" t="s">
        <v>132</v>
      </c>
      <c r="C22" s="194" t="s">
        <v>133</v>
      </c>
      <c r="D22" s="163" t="s">
        <v>127</v>
      </c>
      <c r="E22" s="169">
        <v>8</v>
      </c>
      <c r="F22" s="171">
        <f t="shared" si="0"/>
        <v>0</v>
      </c>
      <c r="G22" s="172">
        <f t="shared" si="1"/>
        <v>0</v>
      </c>
      <c r="H22" s="172"/>
      <c r="I22" s="172">
        <f t="shared" si="2"/>
        <v>0</v>
      </c>
      <c r="J22" s="172"/>
      <c r="K22" s="172">
        <f t="shared" si="3"/>
        <v>0</v>
      </c>
      <c r="L22" s="172">
        <v>0</v>
      </c>
      <c r="M22" s="172">
        <f t="shared" si="4"/>
        <v>0</v>
      </c>
      <c r="N22" s="164">
        <v>0</v>
      </c>
      <c r="O22" s="164">
        <f t="shared" si="5"/>
        <v>0</v>
      </c>
      <c r="P22" s="164">
        <v>0</v>
      </c>
      <c r="Q22" s="164">
        <f t="shared" si="6"/>
        <v>0</v>
      </c>
      <c r="R22" s="164"/>
      <c r="S22" s="164"/>
      <c r="T22" s="165">
        <v>3.1E-2</v>
      </c>
      <c r="U22" s="164">
        <f t="shared" si="7"/>
        <v>0.25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114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5">
      <c r="A23" s="155">
        <v>12</v>
      </c>
      <c r="B23" s="161" t="s">
        <v>134</v>
      </c>
      <c r="C23" s="194" t="s">
        <v>135</v>
      </c>
      <c r="D23" s="163" t="s">
        <v>0</v>
      </c>
      <c r="E23" s="169">
        <v>81.599999999999994</v>
      </c>
      <c r="F23" s="171">
        <f t="shared" si="0"/>
        <v>0</v>
      </c>
      <c r="G23" s="172">
        <f t="shared" si="1"/>
        <v>0</v>
      </c>
      <c r="H23" s="172"/>
      <c r="I23" s="172">
        <f t="shared" si="2"/>
        <v>0</v>
      </c>
      <c r="J23" s="172"/>
      <c r="K23" s="172">
        <f t="shared" si="3"/>
        <v>0</v>
      </c>
      <c r="L23" s="172">
        <v>0</v>
      </c>
      <c r="M23" s="172">
        <f t="shared" si="4"/>
        <v>0</v>
      </c>
      <c r="N23" s="164">
        <v>0</v>
      </c>
      <c r="O23" s="164">
        <f t="shared" si="5"/>
        <v>0</v>
      </c>
      <c r="P23" s="164">
        <v>0</v>
      </c>
      <c r="Q23" s="164">
        <f t="shared" si="6"/>
        <v>0</v>
      </c>
      <c r="R23" s="164"/>
      <c r="S23" s="164"/>
      <c r="T23" s="165">
        <v>0</v>
      </c>
      <c r="U23" s="164">
        <f t="shared" si="7"/>
        <v>0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114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5">
      <c r="A24" s="155">
        <v>13</v>
      </c>
      <c r="B24" s="161" t="s">
        <v>136</v>
      </c>
      <c r="C24" s="194" t="s">
        <v>137</v>
      </c>
      <c r="D24" s="163" t="s">
        <v>0</v>
      </c>
      <c r="E24" s="169">
        <v>81.599999999999994</v>
      </c>
      <c r="F24" s="171">
        <f t="shared" si="0"/>
        <v>0</v>
      </c>
      <c r="G24" s="172">
        <f t="shared" si="1"/>
        <v>0</v>
      </c>
      <c r="H24" s="172"/>
      <c r="I24" s="172">
        <f t="shared" si="2"/>
        <v>0</v>
      </c>
      <c r="J24" s="172"/>
      <c r="K24" s="172">
        <f t="shared" si="3"/>
        <v>0</v>
      </c>
      <c r="L24" s="172">
        <v>0</v>
      </c>
      <c r="M24" s="172">
        <f t="shared" si="4"/>
        <v>0</v>
      </c>
      <c r="N24" s="164">
        <v>0</v>
      </c>
      <c r="O24" s="164">
        <f t="shared" si="5"/>
        <v>0</v>
      </c>
      <c r="P24" s="164">
        <v>0</v>
      </c>
      <c r="Q24" s="164">
        <f t="shared" si="6"/>
        <v>0</v>
      </c>
      <c r="R24" s="164"/>
      <c r="S24" s="164"/>
      <c r="T24" s="165">
        <v>0</v>
      </c>
      <c r="U24" s="164">
        <f t="shared" si="7"/>
        <v>0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114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x14ac:dyDescent="0.25">
      <c r="A25" s="156" t="s">
        <v>104</v>
      </c>
      <c r="B25" s="162" t="s">
        <v>63</v>
      </c>
      <c r="C25" s="195" t="s">
        <v>64</v>
      </c>
      <c r="D25" s="166"/>
      <c r="E25" s="170"/>
      <c r="F25" s="173"/>
      <c r="G25" s="173">
        <f>SUMIF(AE26:AE26,"&lt;&gt;NOR",G26:G26)</f>
        <v>0</v>
      </c>
      <c r="H25" s="173"/>
      <c r="I25" s="173">
        <f>SUM(I26:I26)</f>
        <v>0</v>
      </c>
      <c r="J25" s="173"/>
      <c r="K25" s="173">
        <f>SUM(K26:K26)</f>
        <v>0</v>
      </c>
      <c r="L25" s="173"/>
      <c r="M25" s="173">
        <f>SUM(M26:M26)</f>
        <v>0</v>
      </c>
      <c r="N25" s="167"/>
      <c r="O25" s="167">
        <f>SUM(O26:O26)</f>
        <v>0</v>
      </c>
      <c r="P25" s="167"/>
      <c r="Q25" s="167">
        <f>SUM(Q26:Q26)</f>
        <v>0.63</v>
      </c>
      <c r="R25" s="167"/>
      <c r="S25" s="167"/>
      <c r="T25" s="168"/>
      <c r="U25" s="167">
        <f>SUM(U26:U26)</f>
        <v>3.44</v>
      </c>
      <c r="AE25" t="s">
        <v>105</v>
      </c>
    </row>
    <row r="26" spans="1:60" outlineLevel="1" x14ac:dyDescent="0.25">
      <c r="A26" s="155">
        <v>14</v>
      </c>
      <c r="B26" s="161" t="s">
        <v>138</v>
      </c>
      <c r="C26" s="194" t="s">
        <v>139</v>
      </c>
      <c r="D26" s="163" t="s">
        <v>122</v>
      </c>
      <c r="E26" s="169">
        <v>2</v>
      </c>
      <c r="F26" s="171">
        <f>H26+J26</f>
        <v>0</v>
      </c>
      <c r="G26" s="172">
        <f>ROUND(E26*F26,2)</f>
        <v>0</v>
      </c>
      <c r="H26" s="172"/>
      <c r="I26" s="172">
        <f>ROUND(E26*H26,2)</f>
        <v>0</v>
      </c>
      <c r="J26" s="172"/>
      <c r="K26" s="172">
        <f>ROUND(E26*J26,2)</f>
        <v>0</v>
      </c>
      <c r="L26" s="172">
        <v>0</v>
      </c>
      <c r="M26" s="172">
        <f>G26*(1+L26/100)</f>
        <v>0</v>
      </c>
      <c r="N26" s="164">
        <v>0</v>
      </c>
      <c r="O26" s="164">
        <f>ROUND(E26*N26,5)</f>
        <v>0</v>
      </c>
      <c r="P26" s="164">
        <v>0.315</v>
      </c>
      <c r="Q26" s="164">
        <f>ROUND(E26*P26,5)</f>
        <v>0.63</v>
      </c>
      <c r="R26" s="164"/>
      <c r="S26" s="164"/>
      <c r="T26" s="165">
        <v>1.7210000000000001</v>
      </c>
      <c r="U26" s="164">
        <f>ROUND(E26*T26,2)</f>
        <v>3.44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114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5">
      <c r="A27" s="156" t="s">
        <v>104</v>
      </c>
      <c r="B27" s="162" t="s">
        <v>65</v>
      </c>
      <c r="C27" s="195" t="s">
        <v>66</v>
      </c>
      <c r="D27" s="166"/>
      <c r="E27" s="170"/>
      <c r="F27" s="173"/>
      <c r="G27" s="173">
        <f>SUMIF(AE28:AE47,"&lt;&gt;NOR",G28:G47)</f>
        <v>0</v>
      </c>
      <c r="H27" s="173"/>
      <c r="I27" s="173">
        <f>SUM(I28:I47)</f>
        <v>0</v>
      </c>
      <c r="J27" s="173"/>
      <c r="K27" s="173">
        <f>SUM(K28:K47)</f>
        <v>0</v>
      </c>
      <c r="L27" s="173"/>
      <c r="M27" s="173">
        <f>SUM(M28:M47)</f>
        <v>0</v>
      </c>
      <c r="N27" s="167"/>
      <c r="O27" s="167">
        <f>SUM(O28:O47)</f>
        <v>5.8130000000000001E-2</v>
      </c>
      <c r="P27" s="167"/>
      <c r="Q27" s="167">
        <f>SUM(Q28:Q47)</f>
        <v>1.1031</v>
      </c>
      <c r="R27" s="167"/>
      <c r="S27" s="167"/>
      <c r="T27" s="168"/>
      <c r="U27" s="167">
        <f>SUM(U28:U47)</f>
        <v>67.62</v>
      </c>
      <c r="AE27" t="s">
        <v>105</v>
      </c>
    </row>
    <row r="28" spans="1:60" outlineLevel="1" x14ac:dyDescent="0.25">
      <c r="A28" s="155">
        <v>15</v>
      </c>
      <c r="B28" s="161" t="s">
        <v>140</v>
      </c>
      <c r="C28" s="194" t="s">
        <v>141</v>
      </c>
      <c r="D28" s="163" t="s">
        <v>142</v>
      </c>
      <c r="E28" s="169">
        <v>2</v>
      </c>
      <c r="F28" s="171">
        <f t="shared" ref="F28:F47" si="8">H28+J28</f>
        <v>0</v>
      </c>
      <c r="G28" s="172">
        <f t="shared" ref="G28:G47" si="9">ROUND(E28*F28,2)</f>
        <v>0</v>
      </c>
      <c r="H28" s="172"/>
      <c r="I28" s="172">
        <f t="shared" ref="I28:I47" si="10">ROUND(E28*H28,2)</f>
        <v>0</v>
      </c>
      <c r="J28" s="172"/>
      <c r="K28" s="172">
        <f t="shared" ref="K28:K47" si="11">ROUND(E28*J28,2)</f>
        <v>0</v>
      </c>
      <c r="L28" s="172">
        <v>0</v>
      </c>
      <c r="M28" s="172">
        <f t="shared" ref="M28:M47" si="12">G28*(1+L28/100)</f>
        <v>0</v>
      </c>
      <c r="N28" s="164">
        <v>2.0000000000000001E-4</v>
      </c>
      <c r="O28" s="164">
        <f t="shared" ref="O28:O47" si="13">ROUND(E28*N28,5)</f>
        <v>4.0000000000000002E-4</v>
      </c>
      <c r="P28" s="164">
        <v>0.41225000000000001</v>
      </c>
      <c r="Q28" s="164">
        <f t="shared" ref="Q28:Q47" si="14">ROUND(E28*P28,5)</f>
        <v>0.82450000000000001</v>
      </c>
      <c r="R28" s="164"/>
      <c r="S28" s="164"/>
      <c r="T28" s="165">
        <v>4.8410000000000002</v>
      </c>
      <c r="U28" s="164">
        <f t="shared" ref="U28:U47" si="15">ROUND(E28*T28,2)</f>
        <v>9.68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114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5">
      <c r="A29" s="155">
        <v>16</v>
      </c>
      <c r="B29" s="161" t="s">
        <v>143</v>
      </c>
      <c r="C29" s="194" t="s">
        <v>144</v>
      </c>
      <c r="D29" s="163" t="s">
        <v>142</v>
      </c>
      <c r="E29" s="169">
        <v>2</v>
      </c>
      <c r="F29" s="171">
        <f t="shared" si="8"/>
        <v>0</v>
      </c>
      <c r="G29" s="172">
        <f t="shared" si="9"/>
        <v>0</v>
      </c>
      <c r="H29" s="172"/>
      <c r="I29" s="172">
        <f t="shared" si="10"/>
        <v>0</v>
      </c>
      <c r="J29" s="172"/>
      <c r="K29" s="172">
        <f t="shared" si="11"/>
        <v>0</v>
      </c>
      <c r="L29" s="172">
        <v>0</v>
      </c>
      <c r="M29" s="172">
        <f t="shared" si="12"/>
        <v>0</v>
      </c>
      <c r="N29" s="164">
        <v>7.9799999999999992E-3</v>
      </c>
      <c r="O29" s="164">
        <f t="shared" si="13"/>
        <v>1.5959999999999998E-2</v>
      </c>
      <c r="P29" s="164">
        <v>0</v>
      </c>
      <c r="Q29" s="164">
        <f t="shared" si="14"/>
        <v>0</v>
      </c>
      <c r="R29" s="164"/>
      <c r="S29" s="164"/>
      <c r="T29" s="165">
        <v>11.782999999999999</v>
      </c>
      <c r="U29" s="164">
        <f t="shared" si="15"/>
        <v>23.57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114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5">
      <c r="A30" s="155">
        <v>17</v>
      </c>
      <c r="B30" s="161" t="s">
        <v>145</v>
      </c>
      <c r="C30" s="194" t="s">
        <v>146</v>
      </c>
      <c r="D30" s="163" t="s">
        <v>142</v>
      </c>
      <c r="E30" s="169">
        <v>2</v>
      </c>
      <c r="F30" s="171">
        <f t="shared" si="8"/>
        <v>0</v>
      </c>
      <c r="G30" s="172">
        <f t="shared" si="9"/>
        <v>0</v>
      </c>
      <c r="H30" s="172"/>
      <c r="I30" s="172">
        <f t="shared" si="10"/>
        <v>0</v>
      </c>
      <c r="J30" s="172"/>
      <c r="K30" s="172">
        <f t="shared" si="11"/>
        <v>0</v>
      </c>
      <c r="L30" s="172">
        <v>0</v>
      </c>
      <c r="M30" s="172">
        <f t="shared" si="12"/>
        <v>0</v>
      </c>
      <c r="N30" s="164">
        <v>0</v>
      </c>
      <c r="O30" s="164">
        <f t="shared" si="13"/>
        <v>0</v>
      </c>
      <c r="P30" s="164">
        <v>0</v>
      </c>
      <c r="Q30" s="164">
        <f t="shared" si="14"/>
        <v>0</v>
      </c>
      <c r="R30" s="164"/>
      <c r="S30" s="164"/>
      <c r="T30" s="165">
        <v>1.258</v>
      </c>
      <c r="U30" s="164">
        <f t="shared" si="15"/>
        <v>2.52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114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0.399999999999999" outlineLevel="1" x14ac:dyDescent="0.25">
      <c r="A31" s="155">
        <v>18</v>
      </c>
      <c r="B31" s="161" t="s">
        <v>147</v>
      </c>
      <c r="C31" s="194" t="s">
        <v>148</v>
      </c>
      <c r="D31" s="163" t="s">
        <v>149</v>
      </c>
      <c r="E31" s="169">
        <v>2</v>
      </c>
      <c r="F31" s="171">
        <f t="shared" si="8"/>
        <v>0</v>
      </c>
      <c r="G31" s="172">
        <f t="shared" si="9"/>
        <v>0</v>
      </c>
      <c r="H31" s="172"/>
      <c r="I31" s="172">
        <f t="shared" si="10"/>
        <v>0</v>
      </c>
      <c r="J31" s="172"/>
      <c r="K31" s="172">
        <f t="shared" si="11"/>
        <v>0</v>
      </c>
      <c r="L31" s="172">
        <v>0</v>
      </c>
      <c r="M31" s="172">
        <f t="shared" si="12"/>
        <v>0</v>
      </c>
      <c r="N31" s="164">
        <v>0</v>
      </c>
      <c r="O31" s="164">
        <f t="shared" si="13"/>
        <v>0</v>
      </c>
      <c r="P31" s="164">
        <v>0</v>
      </c>
      <c r="Q31" s="164">
        <f t="shared" si="14"/>
        <v>0</v>
      </c>
      <c r="R31" s="164"/>
      <c r="S31" s="164"/>
      <c r="T31" s="165">
        <v>0</v>
      </c>
      <c r="U31" s="164">
        <f t="shared" si="15"/>
        <v>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114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5">
      <c r="A32" s="155">
        <v>19</v>
      </c>
      <c r="B32" s="161" t="s">
        <v>150</v>
      </c>
      <c r="C32" s="194" t="s">
        <v>151</v>
      </c>
      <c r="D32" s="163" t="s">
        <v>122</v>
      </c>
      <c r="E32" s="169">
        <v>2</v>
      </c>
      <c r="F32" s="171">
        <f t="shared" si="8"/>
        <v>0</v>
      </c>
      <c r="G32" s="172">
        <f t="shared" si="9"/>
        <v>0</v>
      </c>
      <c r="H32" s="172"/>
      <c r="I32" s="172">
        <f t="shared" si="10"/>
        <v>0</v>
      </c>
      <c r="J32" s="172"/>
      <c r="K32" s="172">
        <f t="shared" si="11"/>
        <v>0</v>
      </c>
      <c r="L32" s="172">
        <v>0</v>
      </c>
      <c r="M32" s="172">
        <f t="shared" si="12"/>
        <v>0</v>
      </c>
      <c r="N32" s="164">
        <v>6.2E-4</v>
      </c>
      <c r="O32" s="164">
        <f t="shared" si="13"/>
        <v>1.24E-3</v>
      </c>
      <c r="P32" s="164">
        <v>0</v>
      </c>
      <c r="Q32" s="164">
        <f t="shared" si="14"/>
        <v>0</v>
      </c>
      <c r="R32" s="164"/>
      <c r="S32" s="164"/>
      <c r="T32" s="165">
        <v>10.5261</v>
      </c>
      <c r="U32" s="164">
        <f t="shared" si="15"/>
        <v>21.05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114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5">
      <c r="A33" s="155">
        <v>20</v>
      </c>
      <c r="B33" s="161" t="s">
        <v>152</v>
      </c>
      <c r="C33" s="194" t="s">
        <v>153</v>
      </c>
      <c r="D33" s="163" t="s">
        <v>149</v>
      </c>
      <c r="E33" s="169">
        <v>1</v>
      </c>
      <c r="F33" s="171">
        <f t="shared" si="8"/>
        <v>0</v>
      </c>
      <c r="G33" s="172">
        <f t="shared" si="9"/>
        <v>0</v>
      </c>
      <c r="H33" s="172"/>
      <c r="I33" s="172">
        <f t="shared" si="10"/>
        <v>0</v>
      </c>
      <c r="J33" s="172"/>
      <c r="K33" s="172">
        <f t="shared" si="11"/>
        <v>0</v>
      </c>
      <c r="L33" s="172">
        <v>0</v>
      </c>
      <c r="M33" s="172">
        <f t="shared" si="12"/>
        <v>0</v>
      </c>
      <c r="N33" s="164">
        <v>0</v>
      </c>
      <c r="O33" s="164">
        <f t="shared" si="13"/>
        <v>0</v>
      </c>
      <c r="P33" s="164">
        <v>0</v>
      </c>
      <c r="Q33" s="164">
        <f t="shared" si="14"/>
        <v>0</v>
      </c>
      <c r="R33" s="164"/>
      <c r="S33" s="164"/>
      <c r="T33" s="165">
        <v>0</v>
      </c>
      <c r="U33" s="164">
        <f t="shared" si="15"/>
        <v>0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114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5">
      <c r="A34" s="155">
        <v>21</v>
      </c>
      <c r="B34" s="161" t="s">
        <v>154</v>
      </c>
      <c r="C34" s="194" t="s">
        <v>155</v>
      </c>
      <c r="D34" s="163" t="s">
        <v>122</v>
      </c>
      <c r="E34" s="169">
        <v>1</v>
      </c>
      <c r="F34" s="171">
        <f t="shared" si="8"/>
        <v>0</v>
      </c>
      <c r="G34" s="172">
        <f t="shared" si="9"/>
        <v>0</v>
      </c>
      <c r="H34" s="172"/>
      <c r="I34" s="172">
        <f t="shared" si="10"/>
        <v>0</v>
      </c>
      <c r="J34" s="172"/>
      <c r="K34" s="172">
        <f t="shared" si="11"/>
        <v>0</v>
      </c>
      <c r="L34" s="172">
        <v>0</v>
      </c>
      <c r="M34" s="172">
        <f t="shared" si="12"/>
        <v>0</v>
      </c>
      <c r="N34" s="164">
        <v>1.6500000000000001E-2</v>
      </c>
      <c r="O34" s="164">
        <f t="shared" si="13"/>
        <v>1.6500000000000001E-2</v>
      </c>
      <c r="P34" s="164">
        <v>0</v>
      </c>
      <c r="Q34" s="164">
        <f t="shared" si="14"/>
        <v>0</v>
      </c>
      <c r="R34" s="164"/>
      <c r="S34" s="164"/>
      <c r="T34" s="165">
        <v>1.788</v>
      </c>
      <c r="U34" s="164">
        <f t="shared" si="15"/>
        <v>1.79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114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5">
      <c r="A35" s="155">
        <v>22</v>
      </c>
      <c r="B35" s="161" t="s">
        <v>156</v>
      </c>
      <c r="C35" s="194" t="s">
        <v>157</v>
      </c>
      <c r="D35" s="163" t="s">
        <v>149</v>
      </c>
      <c r="E35" s="169">
        <v>1</v>
      </c>
      <c r="F35" s="171">
        <f t="shared" si="8"/>
        <v>0</v>
      </c>
      <c r="G35" s="172">
        <f t="shared" si="9"/>
        <v>0</v>
      </c>
      <c r="H35" s="172"/>
      <c r="I35" s="172">
        <f t="shared" si="10"/>
        <v>0</v>
      </c>
      <c r="J35" s="172"/>
      <c r="K35" s="172">
        <f t="shared" si="11"/>
        <v>0</v>
      </c>
      <c r="L35" s="172">
        <v>0</v>
      </c>
      <c r="M35" s="172">
        <f t="shared" si="12"/>
        <v>0</v>
      </c>
      <c r="N35" s="164">
        <v>0</v>
      </c>
      <c r="O35" s="164">
        <f t="shared" si="13"/>
        <v>0</v>
      </c>
      <c r="P35" s="164">
        <v>0</v>
      </c>
      <c r="Q35" s="164">
        <f t="shared" si="14"/>
        <v>0</v>
      </c>
      <c r="R35" s="164"/>
      <c r="S35" s="164"/>
      <c r="T35" s="165">
        <v>0</v>
      </c>
      <c r="U35" s="164">
        <f t="shared" si="15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114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5">
      <c r="A36" s="155">
        <v>23</v>
      </c>
      <c r="B36" s="161" t="s">
        <v>158</v>
      </c>
      <c r="C36" s="194" t="s">
        <v>159</v>
      </c>
      <c r="D36" s="163" t="s">
        <v>149</v>
      </c>
      <c r="E36" s="169">
        <v>2</v>
      </c>
      <c r="F36" s="171">
        <f t="shared" si="8"/>
        <v>0</v>
      </c>
      <c r="G36" s="172">
        <f t="shared" si="9"/>
        <v>0</v>
      </c>
      <c r="H36" s="172"/>
      <c r="I36" s="172">
        <f t="shared" si="10"/>
        <v>0</v>
      </c>
      <c r="J36" s="172"/>
      <c r="K36" s="172">
        <f t="shared" si="11"/>
        <v>0</v>
      </c>
      <c r="L36" s="172">
        <v>0</v>
      </c>
      <c r="M36" s="172">
        <f t="shared" si="12"/>
        <v>0</v>
      </c>
      <c r="N36" s="164">
        <v>0</v>
      </c>
      <c r="O36" s="164">
        <f t="shared" si="13"/>
        <v>0</v>
      </c>
      <c r="P36" s="164">
        <v>0</v>
      </c>
      <c r="Q36" s="164">
        <f t="shared" si="14"/>
        <v>0</v>
      </c>
      <c r="R36" s="164"/>
      <c r="S36" s="164"/>
      <c r="T36" s="165">
        <v>0</v>
      </c>
      <c r="U36" s="164">
        <f t="shared" si="15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114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5">
      <c r="A37" s="155">
        <v>24</v>
      </c>
      <c r="B37" s="161" t="s">
        <v>160</v>
      </c>
      <c r="C37" s="194" t="s">
        <v>161</v>
      </c>
      <c r="D37" s="163" t="s">
        <v>149</v>
      </c>
      <c r="E37" s="169">
        <v>1</v>
      </c>
      <c r="F37" s="171">
        <f t="shared" si="8"/>
        <v>0</v>
      </c>
      <c r="G37" s="172">
        <f t="shared" si="9"/>
        <v>0</v>
      </c>
      <c r="H37" s="172"/>
      <c r="I37" s="172">
        <f t="shared" si="10"/>
        <v>0</v>
      </c>
      <c r="J37" s="172"/>
      <c r="K37" s="172">
        <f t="shared" si="11"/>
        <v>0</v>
      </c>
      <c r="L37" s="172">
        <v>0</v>
      </c>
      <c r="M37" s="172">
        <f t="shared" si="12"/>
        <v>0</v>
      </c>
      <c r="N37" s="164">
        <v>0</v>
      </c>
      <c r="O37" s="164">
        <f t="shared" si="13"/>
        <v>0</v>
      </c>
      <c r="P37" s="164">
        <v>0</v>
      </c>
      <c r="Q37" s="164">
        <f t="shared" si="14"/>
        <v>0</v>
      </c>
      <c r="R37" s="164"/>
      <c r="S37" s="164"/>
      <c r="T37" s="165">
        <v>0</v>
      </c>
      <c r="U37" s="164">
        <f t="shared" si="15"/>
        <v>0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114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5">
      <c r="A38" s="155">
        <v>25</v>
      </c>
      <c r="B38" s="161" t="s">
        <v>162</v>
      </c>
      <c r="C38" s="194" t="s">
        <v>163</v>
      </c>
      <c r="D38" s="163" t="s">
        <v>122</v>
      </c>
      <c r="E38" s="169">
        <v>1</v>
      </c>
      <c r="F38" s="171">
        <f t="shared" si="8"/>
        <v>0</v>
      </c>
      <c r="G38" s="172">
        <f t="shared" si="9"/>
        <v>0</v>
      </c>
      <c r="H38" s="172"/>
      <c r="I38" s="172">
        <f t="shared" si="10"/>
        <v>0</v>
      </c>
      <c r="J38" s="172"/>
      <c r="K38" s="172">
        <f t="shared" si="11"/>
        <v>0</v>
      </c>
      <c r="L38" s="172">
        <v>0</v>
      </c>
      <c r="M38" s="172">
        <f t="shared" si="12"/>
        <v>0</v>
      </c>
      <c r="N38" s="164">
        <v>2.1069999999999998E-2</v>
      </c>
      <c r="O38" s="164">
        <f t="shared" si="13"/>
        <v>2.1069999999999998E-2</v>
      </c>
      <c r="P38" s="164">
        <v>0</v>
      </c>
      <c r="Q38" s="164">
        <f t="shared" si="14"/>
        <v>0</v>
      </c>
      <c r="R38" s="164"/>
      <c r="S38" s="164"/>
      <c r="T38" s="165">
        <v>2.1640000000000001</v>
      </c>
      <c r="U38" s="164">
        <f t="shared" si="15"/>
        <v>2.16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114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5">
      <c r="A39" s="155">
        <v>26</v>
      </c>
      <c r="B39" s="161" t="s">
        <v>164</v>
      </c>
      <c r="C39" s="194" t="s">
        <v>165</v>
      </c>
      <c r="D39" s="163" t="s">
        <v>149</v>
      </c>
      <c r="E39" s="169">
        <v>1</v>
      </c>
      <c r="F39" s="171">
        <f t="shared" si="8"/>
        <v>0</v>
      </c>
      <c r="G39" s="172">
        <f t="shared" si="9"/>
        <v>0</v>
      </c>
      <c r="H39" s="172"/>
      <c r="I39" s="172">
        <f t="shared" si="10"/>
        <v>0</v>
      </c>
      <c r="J39" s="172"/>
      <c r="K39" s="172">
        <f t="shared" si="11"/>
        <v>0</v>
      </c>
      <c r="L39" s="172">
        <v>0</v>
      </c>
      <c r="M39" s="172">
        <f t="shared" si="12"/>
        <v>0</v>
      </c>
      <c r="N39" s="164">
        <v>0</v>
      </c>
      <c r="O39" s="164">
        <f t="shared" si="13"/>
        <v>0</v>
      </c>
      <c r="P39" s="164">
        <v>0</v>
      </c>
      <c r="Q39" s="164">
        <f t="shared" si="14"/>
        <v>0</v>
      </c>
      <c r="R39" s="164"/>
      <c r="S39" s="164"/>
      <c r="T39" s="165">
        <v>0</v>
      </c>
      <c r="U39" s="164">
        <f t="shared" si="15"/>
        <v>0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114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5">
      <c r="A40" s="155">
        <v>27</v>
      </c>
      <c r="B40" s="161" t="s">
        <v>166</v>
      </c>
      <c r="C40" s="194" t="s">
        <v>167</v>
      </c>
      <c r="D40" s="163" t="s">
        <v>149</v>
      </c>
      <c r="E40" s="169">
        <v>1</v>
      </c>
      <c r="F40" s="171">
        <f t="shared" si="8"/>
        <v>0</v>
      </c>
      <c r="G40" s="172">
        <f t="shared" si="9"/>
        <v>0</v>
      </c>
      <c r="H40" s="172"/>
      <c r="I40" s="172">
        <f t="shared" si="10"/>
        <v>0</v>
      </c>
      <c r="J40" s="172"/>
      <c r="K40" s="172">
        <f t="shared" si="11"/>
        <v>0</v>
      </c>
      <c r="L40" s="172">
        <v>0</v>
      </c>
      <c r="M40" s="172">
        <f t="shared" si="12"/>
        <v>0</v>
      </c>
      <c r="N40" s="164">
        <v>0</v>
      </c>
      <c r="O40" s="164">
        <f t="shared" si="13"/>
        <v>0</v>
      </c>
      <c r="P40" s="164">
        <v>0</v>
      </c>
      <c r="Q40" s="164">
        <f t="shared" si="14"/>
        <v>0</v>
      </c>
      <c r="R40" s="164"/>
      <c r="S40" s="164"/>
      <c r="T40" s="165">
        <v>0</v>
      </c>
      <c r="U40" s="164">
        <f t="shared" si="15"/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114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5">
      <c r="A41" s="155">
        <v>28</v>
      </c>
      <c r="B41" s="161" t="s">
        <v>168</v>
      </c>
      <c r="C41" s="194" t="s">
        <v>169</v>
      </c>
      <c r="D41" s="163" t="s">
        <v>122</v>
      </c>
      <c r="E41" s="169">
        <v>1</v>
      </c>
      <c r="F41" s="171">
        <f t="shared" si="8"/>
        <v>0</v>
      </c>
      <c r="G41" s="172">
        <f t="shared" si="9"/>
        <v>0</v>
      </c>
      <c r="H41" s="172"/>
      <c r="I41" s="172">
        <f t="shared" si="10"/>
        <v>0</v>
      </c>
      <c r="J41" s="172"/>
      <c r="K41" s="172">
        <f t="shared" si="11"/>
        <v>0</v>
      </c>
      <c r="L41" s="172">
        <v>0</v>
      </c>
      <c r="M41" s="172">
        <f t="shared" si="12"/>
        <v>0</v>
      </c>
      <c r="N41" s="164">
        <v>0</v>
      </c>
      <c r="O41" s="164">
        <f t="shared" si="13"/>
        <v>0</v>
      </c>
      <c r="P41" s="164">
        <v>0</v>
      </c>
      <c r="Q41" s="164">
        <f t="shared" si="14"/>
        <v>0</v>
      </c>
      <c r="R41" s="164"/>
      <c r="S41" s="164"/>
      <c r="T41" s="165">
        <v>0</v>
      </c>
      <c r="U41" s="164">
        <f t="shared" si="15"/>
        <v>0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114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5">
      <c r="A42" s="155">
        <v>29</v>
      </c>
      <c r="B42" s="161" t="s">
        <v>170</v>
      </c>
      <c r="C42" s="194" t="s">
        <v>171</v>
      </c>
      <c r="D42" s="163" t="s">
        <v>149</v>
      </c>
      <c r="E42" s="169">
        <v>2</v>
      </c>
      <c r="F42" s="171">
        <f t="shared" si="8"/>
        <v>0</v>
      </c>
      <c r="G42" s="172">
        <f t="shared" si="9"/>
        <v>0</v>
      </c>
      <c r="H42" s="172"/>
      <c r="I42" s="172">
        <f t="shared" si="10"/>
        <v>0</v>
      </c>
      <c r="J42" s="172"/>
      <c r="K42" s="172">
        <f t="shared" si="11"/>
        <v>0</v>
      </c>
      <c r="L42" s="172">
        <v>0</v>
      </c>
      <c r="M42" s="172">
        <f t="shared" si="12"/>
        <v>0</v>
      </c>
      <c r="N42" s="164">
        <v>0</v>
      </c>
      <c r="O42" s="164">
        <f t="shared" si="13"/>
        <v>0</v>
      </c>
      <c r="P42" s="164">
        <v>0</v>
      </c>
      <c r="Q42" s="164">
        <f t="shared" si="14"/>
        <v>0</v>
      </c>
      <c r="R42" s="164"/>
      <c r="S42" s="164"/>
      <c r="T42" s="165">
        <v>0</v>
      </c>
      <c r="U42" s="164">
        <f t="shared" si="15"/>
        <v>0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114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5">
      <c r="A43" s="155">
        <v>30</v>
      </c>
      <c r="B43" s="161" t="s">
        <v>172</v>
      </c>
      <c r="C43" s="194" t="s">
        <v>173</v>
      </c>
      <c r="D43" s="163" t="s">
        <v>149</v>
      </c>
      <c r="E43" s="169">
        <v>1</v>
      </c>
      <c r="F43" s="171">
        <f t="shared" si="8"/>
        <v>0</v>
      </c>
      <c r="G43" s="172">
        <f t="shared" si="9"/>
        <v>0</v>
      </c>
      <c r="H43" s="172"/>
      <c r="I43" s="172">
        <f t="shared" si="10"/>
        <v>0</v>
      </c>
      <c r="J43" s="172"/>
      <c r="K43" s="172">
        <f t="shared" si="11"/>
        <v>0</v>
      </c>
      <c r="L43" s="172">
        <v>0</v>
      </c>
      <c r="M43" s="172">
        <f t="shared" si="12"/>
        <v>0</v>
      </c>
      <c r="N43" s="164">
        <v>0</v>
      </c>
      <c r="O43" s="164">
        <f t="shared" si="13"/>
        <v>0</v>
      </c>
      <c r="P43" s="164">
        <v>0</v>
      </c>
      <c r="Q43" s="164">
        <f t="shared" si="14"/>
        <v>0</v>
      </c>
      <c r="R43" s="164"/>
      <c r="S43" s="164"/>
      <c r="T43" s="165">
        <v>0</v>
      </c>
      <c r="U43" s="164">
        <f t="shared" si="15"/>
        <v>0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114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5">
      <c r="A44" s="155">
        <v>31</v>
      </c>
      <c r="B44" s="161" t="s">
        <v>174</v>
      </c>
      <c r="C44" s="194" t="s">
        <v>175</v>
      </c>
      <c r="D44" s="163" t="s">
        <v>127</v>
      </c>
      <c r="E44" s="169">
        <v>8</v>
      </c>
      <c r="F44" s="171">
        <f t="shared" si="8"/>
        <v>0</v>
      </c>
      <c r="G44" s="172">
        <f t="shared" si="9"/>
        <v>0</v>
      </c>
      <c r="H44" s="172"/>
      <c r="I44" s="172">
        <f t="shared" si="10"/>
        <v>0</v>
      </c>
      <c r="J44" s="172"/>
      <c r="K44" s="172">
        <f t="shared" si="11"/>
        <v>0</v>
      </c>
      <c r="L44" s="172">
        <v>0</v>
      </c>
      <c r="M44" s="172">
        <f t="shared" si="12"/>
        <v>0</v>
      </c>
      <c r="N44" s="164">
        <v>3.6999999999999999E-4</v>
      </c>
      <c r="O44" s="164">
        <f t="shared" si="13"/>
        <v>2.96E-3</v>
      </c>
      <c r="P44" s="164">
        <v>0</v>
      </c>
      <c r="Q44" s="164">
        <f t="shared" si="14"/>
        <v>0</v>
      </c>
      <c r="R44" s="164"/>
      <c r="S44" s="164"/>
      <c r="T44" s="165">
        <v>3.1E-2</v>
      </c>
      <c r="U44" s="164">
        <f t="shared" si="15"/>
        <v>0.25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114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5">
      <c r="A45" s="155">
        <v>32</v>
      </c>
      <c r="B45" s="161" t="s">
        <v>176</v>
      </c>
      <c r="C45" s="194" t="s">
        <v>177</v>
      </c>
      <c r="D45" s="163" t="s">
        <v>127</v>
      </c>
      <c r="E45" s="169">
        <v>20</v>
      </c>
      <c r="F45" s="171">
        <f t="shared" si="8"/>
        <v>0</v>
      </c>
      <c r="G45" s="172">
        <f t="shared" si="9"/>
        <v>0</v>
      </c>
      <c r="H45" s="172"/>
      <c r="I45" s="172">
        <f t="shared" si="10"/>
        <v>0</v>
      </c>
      <c r="J45" s="172"/>
      <c r="K45" s="172">
        <f t="shared" si="11"/>
        <v>0</v>
      </c>
      <c r="L45" s="172">
        <v>0</v>
      </c>
      <c r="M45" s="172">
        <f t="shared" si="12"/>
        <v>0</v>
      </c>
      <c r="N45" s="164">
        <v>0</v>
      </c>
      <c r="O45" s="164">
        <f t="shared" si="13"/>
        <v>0</v>
      </c>
      <c r="P45" s="164">
        <v>1.393E-2</v>
      </c>
      <c r="Q45" s="164">
        <f t="shared" si="14"/>
        <v>0.27860000000000001</v>
      </c>
      <c r="R45" s="164"/>
      <c r="S45" s="164"/>
      <c r="T45" s="165">
        <v>0.33</v>
      </c>
      <c r="U45" s="164">
        <f t="shared" si="15"/>
        <v>6.6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114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5">
      <c r="A46" s="155">
        <v>33</v>
      </c>
      <c r="B46" s="161" t="s">
        <v>178</v>
      </c>
      <c r="C46" s="194" t="s">
        <v>179</v>
      </c>
      <c r="D46" s="163" t="s">
        <v>0</v>
      </c>
      <c r="E46" s="169">
        <v>4337.2219999999998</v>
      </c>
      <c r="F46" s="171">
        <f t="shared" si="8"/>
        <v>0</v>
      </c>
      <c r="G46" s="172">
        <f t="shared" si="9"/>
        <v>0</v>
      </c>
      <c r="H46" s="172"/>
      <c r="I46" s="172">
        <f t="shared" si="10"/>
        <v>0</v>
      </c>
      <c r="J46" s="172"/>
      <c r="K46" s="172">
        <f t="shared" si="11"/>
        <v>0</v>
      </c>
      <c r="L46" s="172">
        <v>0</v>
      </c>
      <c r="M46" s="172">
        <f t="shared" si="12"/>
        <v>0</v>
      </c>
      <c r="N46" s="164">
        <v>0</v>
      </c>
      <c r="O46" s="164">
        <f t="shared" si="13"/>
        <v>0</v>
      </c>
      <c r="P46" s="164">
        <v>0</v>
      </c>
      <c r="Q46" s="164">
        <f t="shared" si="14"/>
        <v>0</v>
      </c>
      <c r="R46" s="164"/>
      <c r="S46" s="164"/>
      <c r="T46" s="165">
        <v>0</v>
      </c>
      <c r="U46" s="164">
        <f t="shared" si="15"/>
        <v>0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114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5">
      <c r="A47" s="155">
        <v>34</v>
      </c>
      <c r="B47" s="161" t="s">
        <v>180</v>
      </c>
      <c r="C47" s="194" t="s">
        <v>181</v>
      </c>
      <c r="D47" s="163" t="s">
        <v>0</v>
      </c>
      <c r="E47" s="169">
        <v>4337.2219999999998</v>
      </c>
      <c r="F47" s="171">
        <f t="shared" si="8"/>
        <v>0</v>
      </c>
      <c r="G47" s="172">
        <f t="shared" si="9"/>
        <v>0</v>
      </c>
      <c r="H47" s="172"/>
      <c r="I47" s="172">
        <f t="shared" si="10"/>
        <v>0</v>
      </c>
      <c r="J47" s="172"/>
      <c r="K47" s="172">
        <f t="shared" si="11"/>
        <v>0</v>
      </c>
      <c r="L47" s="172">
        <v>0</v>
      </c>
      <c r="M47" s="172">
        <f t="shared" si="12"/>
        <v>0</v>
      </c>
      <c r="N47" s="164">
        <v>0</v>
      </c>
      <c r="O47" s="164">
        <f t="shared" si="13"/>
        <v>0</v>
      </c>
      <c r="P47" s="164">
        <v>0</v>
      </c>
      <c r="Q47" s="164">
        <f t="shared" si="14"/>
        <v>0</v>
      </c>
      <c r="R47" s="164"/>
      <c r="S47" s="164"/>
      <c r="T47" s="165">
        <v>0</v>
      </c>
      <c r="U47" s="164">
        <f t="shared" si="15"/>
        <v>0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114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x14ac:dyDescent="0.25">
      <c r="A48" s="156" t="s">
        <v>104</v>
      </c>
      <c r="B48" s="162" t="s">
        <v>67</v>
      </c>
      <c r="C48" s="195" t="s">
        <v>68</v>
      </c>
      <c r="D48" s="166"/>
      <c r="E48" s="170"/>
      <c r="F48" s="173"/>
      <c r="G48" s="173">
        <f>SUMIF(AE49:AE60,"&lt;&gt;NOR",G49:G60)</f>
        <v>0</v>
      </c>
      <c r="H48" s="173"/>
      <c r="I48" s="173">
        <f>SUM(I49:I60)</f>
        <v>0</v>
      </c>
      <c r="J48" s="173"/>
      <c r="K48" s="173">
        <f>SUM(K49:K60)</f>
        <v>0</v>
      </c>
      <c r="L48" s="173"/>
      <c r="M48" s="173">
        <f>SUM(M49:M60)</f>
        <v>0</v>
      </c>
      <c r="N48" s="167"/>
      <c r="O48" s="167">
        <f>SUM(O49:O60)</f>
        <v>4.8530000000000004E-2</v>
      </c>
      <c r="P48" s="167"/>
      <c r="Q48" s="167">
        <f>SUM(Q49:Q60)</f>
        <v>4.3999999999999997E-2</v>
      </c>
      <c r="R48" s="167"/>
      <c r="S48" s="167"/>
      <c r="T48" s="168"/>
      <c r="U48" s="167">
        <f>SUM(U49:U60)</f>
        <v>4.22</v>
      </c>
      <c r="AE48" t="s">
        <v>105</v>
      </c>
    </row>
    <row r="49" spans="1:60" outlineLevel="1" x14ac:dyDescent="0.25">
      <c r="A49" s="155">
        <v>35</v>
      </c>
      <c r="B49" s="161" t="s">
        <v>182</v>
      </c>
      <c r="C49" s="194" t="s">
        <v>183</v>
      </c>
      <c r="D49" s="163" t="s">
        <v>149</v>
      </c>
      <c r="E49" s="169">
        <v>1</v>
      </c>
      <c r="F49" s="171">
        <f t="shared" ref="F49:F60" si="16">H49+J49</f>
        <v>0</v>
      </c>
      <c r="G49" s="172">
        <f t="shared" ref="G49:G60" si="17">ROUND(E49*F49,2)</f>
        <v>0</v>
      </c>
      <c r="H49" s="172"/>
      <c r="I49" s="172">
        <f t="shared" ref="I49:I60" si="18">ROUND(E49*H49,2)</f>
        <v>0</v>
      </c>
      <c r="J49" s="172"/>
      <c r="K49" s="172">
        <f t="shared" ref="K49:K60" si="19">ROUND(E49*J49,2)</f>
        <v>0</v>
      </c>
      <c r="L49" s="172">
        <v>0</v>
      </c>
      <c r="M49" s="172">
        <f t="shared" ref="M49:M60" si="20">G49*(1+L49/100)</f>
        <v>0</v>
      </c>
      <c r="N49" s="164">
        <v>0</v>
      </c>
      <c r="O49" s="164">
        <f t="shared" ref="O49:O60" si="21">ROUND(E49*N49,5)</f>
        <v>0</v>
      </c>
      <c r="P49" s="164">
        <v>0</v>
      </c>
      <c r="Q49" s="164">
        <f t="shared" ref="Q49:Q60" si="22">ROUND(E49*P49,5)</f>
        <v>0</v>
      </c>
      <c r="R49" s="164"/>
      <c r="S49" s="164"/>
      <c r="T49" s="165">
        <v>0</v>
      </c>
      <c r="U49" s="164">
        <f t="shared" ref="U49:U60" si="23">ROUND(E49*T49,2)</f>
        <v>0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114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5">
      <c r="A50" s="155">
        <v>36</v>
      </c>
      <c r="B50" s="161" t="s">
        <v>184</v>
      </c>
      <c r="C50" s="194" t="s">
        <v>185</v>
      </c>
      <c r="D50" s="163" t="s">
        <v>122</v>
      </c>
      <c r="E50" s="169">
        <v>1</v>
      </c>
      <c r="F50" s="171">
        <f t="shared" si="16"/>
        <v>0</v>
      </c>
      <c r="G50" s="172">
        <f t="shared" si="17"/>
        <v>0</v>
      </c>
      <c r="H50" s="172"/>
      <c r="I50" s="172">
        <f t="shared" si="18"/>
        <v>0</v>
      </c>
      <c r="J50" s="172"/>
      <c r="K50" s="172">
        <f t="shared" si="19"/>
        <v>0</v>
      </c>
      <c r="L50" s="172">
        <v>0</v>
      </c>
      <c r="M50" s="172">
        <f t="shared" si="20"/>
        <v>0</v>
      </c>
      <c r="N50" s="164">
        <v>0</v>
      </c>
      <c r="O50" s="164">
        <f t="shared" si="21"/>
        <v>0</v>
      </c>
      <c r="P50" s="164">
        <v>0</v>
      </c>
      <c r="Q50" s="164">
        <f t="shared" si="22"/>
        <v>0</v>
      </c>
      <c r="R50" s="164"/>
      <c r="S50" s="164"/>
      <c r="T50" s="165">
        <v>0</v>
      </c>
      <c r="U50" s="164">
        <f t="shared" si="23"/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114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5">
      <c r="A51" s="155">
        <v>37</v>
      </c>
      <c r="B51" s="161" t="s">
        <v>186</v>
      </c>
      <c r="C51" s="194" t="s">
        <v>187</v>
      </c>
      <c r="D51" s="163" t="s">
        <v>142</v>
      </c>
      <c r="E51" s="169">
        <v>1</v>
      </c>
      <c r="F51" s="171">
        <f t="shared" si="16"/>
        <v>0</v>
      </c>
      <c r="G51" s="172">
        <f t="shared" si="17"/>
        <v>0</v>
      </c>
      <c r="H51" s="172"/>
      <c r="I51" s="172">
        <f t="shared" si="18"/>
        <v>0</v>
      </c>
      <c r="J51" s="172"/>
      <c r="K51" s="172">
        <f t="shared" si="19"/>
        <v>0</v>
      </c>
      <c r="L51" s="172">
        <v>0</v>
      </c>
      <c r="M51" s="172">
        <f t="shared" si="20"/>
        <v>0</v>
      </c>
      <c r="N51" s="164">
        <v>3.4000000000000002E-2</v>
      </c>
      <c r="O51" s="164">
        <f t="shared" si="21"/>
        <v>3.4000000000000002E-2</v>
      </c>
      <c r="P51" s="164">
        <v>0</v>
      </c>
      <c r="Q51" s="164">
        <f t="shared" si="22"/>
        <v>0</v>
      </c>
      <c r="R51" s="164"/>
      <c r="S51" s="164"/>
      <c r="T51" s="165">
        <v>0</v>
      </c>
      <c r="U51" s="164">
        <f t="shared" si="23"/>
        <v>0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188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5">
      <c r="A52" s="155">
        <v>38</v>
      </c>
      <c r="B52" s="161" t="s">
        <v>189</v>
      </c>
      <c r="C52" s="194" t="s">
        <v>190</v>
      </c>
      <c r="D52" s="163" t="s">
        <v>122</v>
      </c>
      <c r="E52" s="169">
        <v>1</v>
      </c>
      <c r="F52" s="171">
        <f t="shared" si="16"/>
        <v>0</v>
      </c>
      <c r="G52" s="172">
        <f t="shared" si="17"/>
        <v>0</v>
      </c>
      <c r="H52" s="172"/>
      <c r="I52" s="172">
        <f t="shared" si="18"/>
        <v>0</v>
      </c>
      <c r="J52" s="172"/>
      <c r="K52" s="172">
        <f t="shared" si="19"/>
        <v>0</v>
      </c>
      <c r="L52" s="172">
        <v>0</v>
      </c>
      <c r="M52" s="172">
        <f t="shared" si="20"/>
        <v>0</v>
      </c>
      <c r="N52" s="164">
        <v>4.7600000000000003E-3</v>
      </c>
      <c r="O52" s="164">
        <f t="shared" si="21"/>
        <v>4.7600000000000003E-3</v>
      </c>
      <c r="P52" s="164">
        <v>0</v>
      </c>
      <c r="Q52" s="164">
        <f t="shared" si="22"/>
        <v>0</v>
      </c>
      <c r="R52" s="164"/>
      <c r="S52" s="164"/>
      <c r="T52" s="165">
        <v>1.778</v>
      </c>
      <c r="U52" s="164">
        <f t="shared" si="23"/>
        <v>1.78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114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5">
      <c r="A53" s="155">
        <v>39</v>
      </c>
      <c r="B53" s="161" t="s">
        <v>191</v>
      </c>
      <c r="C53" s="194" t="s">
        <v>192</v>
      </c>
      <c r="D53" s="163" t="s">
        <v>149</v>
      </c>
      <c r="E53" s="169">
        <v>1</v>
      </c>
      <c r="F53" s="171">
        <f t="shared" si="16"/>
        <v>0</v>
      </c>
      <c r="G53" s="172">
        <f t="shared" si="17"/>
        <v>0</v>
      </c>
      <c r="H53" s="172"/>
      <c r="I53" s="172">
        <f t="shared" si="18"/>
        <v>0</v>
      </c>
      <c r="J53" s="172"/>
      <c r="K53" s="172">
        <f t="shared" si="19"/>
        <v>0</v>
      </c>
      <c r="L53" s="172">
        <v>0</v>
      </c>
      <c r="M53" s="172">
        <f t="shared" si="20"/>
        <v>0</v>
      </c>
      <c r="N53" s="164">
        <v>0</v>
      </c>
      <c r="O53" s="164">
        <f t="shared" si="21"/>
        <v>0</v>
      </c>
      <c r="P53" s="164">
        <v>0</v>
      </c>
      <c r="Q53" s="164">
        <f t="shared" si="22"/>
        <v>0</v>
      </c>
      <c r="R53" s="164"/>
      <c r="S53" s="164"/>
      <c r="T53" s="165">
        <v>0</v>
      </c>
      <c r="U53" s="164">
        <f t="shared" si="23"/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114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5">
      <c r="A54" s="155">
        <v>40</v>
      </c>
      <c r="B54" s="161" t="s">
        <v>193</v>
      </c>
      <c r="C54" s="194" t="s">
        <v>194</v>
      </c>
      <c r="D54" s="163" t="s">
        <v>122</v>
      </c>
      <c r="E54" s="169">
        <v>8</v>
      </c>
      <c r="F54" s="171">
        <f t="shared" si="16"/>
        <v>0</v>
      </c>
      <c r="G54" s="172">
        <f t="shared" si="17"/>
        <v>0</v>
      </c>
      <c r="H54" s="172"/>
      <c r="I54" s="172">
        <f t="shared" si="18"/>
        <v>0</v>
      </c>
      <c r="J54" s="172"/>
      <c r="K54" s="172">
        <f t="shared" si="19"/>
        <v>0</v>
      </c>
      <c r="L54" s="172">
        <v>0</v>
      </c>
      <c r="M54" s="172">
        <f t="shared" si="20"/>
        <v>0</v>
      </c>
      <c r="N54" s="164">
        <v>1.1299999999999999E-3</v>
      </c>
      <c r="O54" s="164">
        <f t="shared" si="21"/>
        <v>9.0399999999999994E-3</v>
      </c>
      <c r="P54" s="164">
        <v>0</v>
      </c>
      <c r="Q54" s="164">
        <f t="shared" si="22"/>
        <v>0</v>
      </c>
      <c r="R54" s="164"/>
      <c r="S54" s="164"/>
      <c r="T54" s="165">
        <v>0.114</v>
      </c>
      <c r="U54" s="164">
        <f t="shared" si="23"/>
        <v>0.91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114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5">
      <c r="A55" s="155">
        <v>41</v>
      </c>
      <c r="B55" s="161" t="s">
        <v>195</v>
      </c>
      <c r="C55" s="194" t="s">
        <v>196</v>
      </c>
      <c r="D55" s="163" t="s">
        <v>122</v>
      </c>
      <c r="E55" s="169">
        <v>1</v>
      </c>
      <c r="F55" s="171">
        <f t="shared" si="16"/>
        <v>0</v>
      </c>
      <c r="G55" s="172">
        <f t="shared" si="17"/>
        <v>0</v>
      </c>
      <c r="H55" s="172"/>
      <c r="I55" s="172">
        <f t="shared" si="18"/>
        <v>0</v>
      </c>
      <c r="J55" s="172"/>
      <c r="K55" s="172">
        <f t="shared" si="19"/>
        <v>0</v>
      </c>
      <c r="L55" s="172">
        <v>0</v>
      </c>
      <c r="M55" s="172">
        <f t="shared" si="20"/>
        <v>0</v>
      </c>
      <c r="N55" s="164">
        <v>5.9000000000000003E-4</v>
      </c>
      <c r="O55" s="164">
        <f t="shared" si="21"/>
        <v>5.9000000000000003E-4</v>
      </c>
      <c r="P55" s="164">
        <v>0</v>
      </c>
      <c r="Q55" s="164">
        <f t="shared" si="22"/>
        <v>0</v>
      </c>
      <c r="R55" s="164"/>
      <c r="S55" s="164"/>
      <c r="T55" s="165">
        <v>0.53</v>
      </c>
      <c r="U55" s="164">
        <f t="shared" si="23"/>
        <v>0.53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114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ht="20.399999999999999" outlineLevel="1" x14ac:dyDescent="0.25">
      <c r="A56" s="155">
        <v>42</v>
      </c>
      <c r="B56" s="161" t="s">
        <v>197</v>
      </c>
      <c r="C56" s="194" t="s">
        <v>198</v>
      </c>
      <c r="D56" s="163" t="s">
        <v>149</v>
      </c>
      <c r="E56" s="169">
        <v>1</v>
      </c>
      <c r="F56" s="171">
        <f t="shared" si="16"/>
        <v>0</v>
      </c>
      <c r="G56" s="172">
        <f t="shared" si="17"/>
        <v>0</v>
      </c>
      <c r="H56" s="172"/>
      <c r="I56" s="172">
        <f t="shared" si="18"/>
        <v>0</v>
      </c>
      <c r="J56" s="172"/>
      <c r="K56" s="172">
        <f t="shared" si="19"/>
        <v>0</v>
      </c>
      <c r="L56" s="172">
        <v>0</v>
      </c>
      <c r="M56" s="172">
        <f t="shared" si="20"/>
        <v>0</v>
      </c>
      <c r="N56" s="164">
        <v>0</v>
      </c>
      <c r="O56" s="164">
        <f t="shared" si="21"/>
        <v>0</v>
      </c>
      <c r="P56" s="164">
        <v>0</v>
      </c>
      <c r="Q56" s="164">
        <f t="shared" si="22"/>
        <v>0</v>
      </c>
      <c r="R56" s="164"/>
      <c r="S56" s="164"/>
      <c r="T56" s="165">
        <v>0</v>
      </c>
      <c r="U56" s="164">
        <f t="shared" si="23"/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114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0.399999999999999" outlineLevel="1" x14ac:dyDescent="0.25">
      <c r="A57" s="155">
        <v>43</v>
      </c>
      <c r="B57" s="161" t="s">
        <v>199</v>
      </c>
      <c r="C57" s="194" t="s">
        <v>200</v>
      </c>
      <c r="D57" s="163" t="s">
        <v>149</v>
      </c>
      <c r="E57" s="169">
        <v>1</v>
      </c>
      <c r="F57" s="171">
        <f t="shared" si="16"/>
        <v>0</v>
      </c>
      <c r="G57" s="172">
        <f t="shared" si="17"/>
        <v>0</v>
      </c>
      <c r="H57" s="172"/>
      <c r="I57" s="172">
        <f t="shared" si="18"/>
        <v>0</v>
      </c>
      <c r="J57" s="172"/>
      <c r="K57" s="172">
        <f t="shared" si="19"/>
        <v>0</v>
      </c>
      <c r="L57" s="172">
        <v>0</v>
      </c>
      <c r="M57" s="172">
        <f t="shared" si="20"/>
        <v>0</v>
      </c>
      <c r="N57" s="164">
        <v>0</v>
      </c>
      <c r="O57" s="164">
        <f t="shared" si="21"/>
        <v>0</v>
      </c>
      <c r="P57" s="164">
        <v>0</v>
      </c>
      <c r="Q57" s="164">
        <f t="shared" si="22"/>
        <v>0</v>
      </c>
      <c r="R57" s="164"/>
      <c r="S57" s="164"/>
      <c r="T57" s="165">
        <v>0</v>
      </c>
      <c r="U57" s="164">
        <f t="shared" si="23"/>
        <v>0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114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5">
      <c r="A58" s="155">
        <v>44</v>
      </c>
      <c r="B58" s="161" t="s">
        <v>201</v>
      </c>
      <c r="C58" s="194" t="s">
        <v>202</v>
      </c>
      <c r="D58" s="163" t="s">
        <v>142</v>
      </c>
      <c r="E58" s="169">
        <v>2</v>
      </c>
      <c r="F58" s="171">
        <f t="shared" si="16"/>
        <v>0</v>
      </c>
      <c r="G58" s="172">
        <f t="shared" si="17"/>
        <v>0</v>
      </c>
      <c r="H58" s="172"/>
      <c r="I58" s="172">
        <f t="shared" si="18"/>
        <v>0</v>
      </c>
      <c r="J58" s="172"/>
      <c r="K58" s="172">
        <f t="shared" si="19"/>
        <v>0</v>
      </c>
      <c r="L58" s="172">
        <v>0</v>
      </c>
      <c r="M58" s="172">
        <f t="shared" si="20"/>
        <v>0</v>
      </c>
      <c r="N58" s="164">
        <v>6.9999999999999994E-5</v>
      </c>
      <c r="O58" s="164">
        <f t="shared" si="21"/>
        <v>1.3999999999999999E-4</v>
      </c>
      <c r="P58" s="164">
        <v>2.1999999999999999E-2</v>
      </c>
      <c r="Q58" s="164">
        <f t="shared" si="22"/>
        <v>4.3999999999999997E-2</v>
      </c>
      <c r="R58" s="164"/>
      <c r="S58" s="164"/>
      <c r="T58" s="165">
        <v>0.5</v>
      </c>
      <c r="U58" s="164">
        <f t="shared" si="23"/>
        <v>1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114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5">
      <c r="A59" s="155">
        <v>45</v>
      </c>
      <c r="B59" s="161" t="s">
        <v>203</v>
      </c>
      <c r="C59" s="194" t="s">
        <v>204</v>
      </c>
      <c r="D59" s="163" t="s">
        <v>0</v>
      </c>
      <c r="E59" s="169">
        <v>736.38</v>
      </c>
      <c r="F59" s="171">
        <f t="shared" si="16"/>
        <v>0</v>
      </c>
      <c r="G59" s="172">
        <f t="shared" si="17"/>
        <v>0</v>
      </c>
      <c r="H59" s="172"/>
      <c r="I59" s="172">
        <f t="shared" si="18"/>
        <v>0</v>
      </c>
      <c r="J59" s="172"/>
      <c r="K59" s="172">
        <f t="shared" si="19"/>
        <v>0</v>
      </c>
      <c r="L59" s="172">
        <v>0</v>
      </c>
      <c r="M59" s="172">
        <f t="shared" si="20"/>
        <v>0</v>
      </c>
      <c r="N59" s="164">
        <v>0</v>
      </c>
      <c r="O59" s="164">
        <f t="shared" si="21"/>
        <v>0</v>
      </c>
      <c r="P59" s="164">
        <v>0</v>
      </c>
      <c r="Q59" s="164">
        <f t="shared" si="22"/>
        <v>0</v>
      </c>
      <c r="R59" s="164"/>
      <c r="S59" s="164"/>
      <c r="T59" s="165">
        <v>0</v>
      </c>
      <c r="U59" s="164">
        <f t="shared" si="23"/>
        <v>0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114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5">
      <c r="A60" s="155">
        <v>46</v>
      </c>
      <c r="B60" s="161" t="s">
        <v>205</v>
      </c>
      <c r="C60" s="194" t="s">
        <v>206</v>
      </c>
      <c r="D60" s="163" t="s">
        <v>0</v>
      </c>
      <c r="E60" s="169">
        <v>736.38</v>
      </c>
      <c r="F60" s="171">
        <f t="shared" si="16"/>
        <v>0</v>
      </c>
      <c r="G60" s="172">
        <f t="shared" si="17"/>
        <v>0</v>
      </c>
      <c r="H60" s="172"/>
      <c r="I60" s="172">
        <f t="shared" si="18"/>
        <v>0</v>
      </c>
      <c r="J60" s="172"/>
      <c r="K60" s="172">
        <f t="shared" si="19"/>
        <v>0</v>
      </c>
      <c r="L60" s="172">
        <v>0</v>
      </c>
      <c r="M60" s="172">
        <f t="shared" si="20"/>
        <v>0</v>
      </c>
      <c r="N60" s="164">
        <v>0</v>
      </c>
      <c r="O60" s="164">
        <f t="shared" si="21"/>
        <v>0</v>
      </c>
      <c r="P60" s="164">
        <v>0</v>
      </c>
      <c r="Q60" s="164">
        <f t="shared" si="22"/>
        <v>0</v>
      </c>
      <c r="R60" s="164"/>
      <c r="S60" s="164"/>
      <c r="T60" s="165">
        <v>0</v>
      </c>
      <c r="U60" s="164">
        <f t="shared" si="23"/>
        <v>0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114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x14ac:dyDescent="0.25">
      <c r="A61" s="156" t="s">
        <v>104</v>
      </c>
      <c r="B61" s="162" t="s">
        <v>69</v>
      </c>
      <c r="C61" s="195" t="s">
        <v>70</v>
      </c>
      <c r="D61" s="166"/>
      <c r="E61" s="170"/>
      <c r="F61" s="173"/>
      <c r="G61" s="173">
        <f>SUMIF(AE62:AE78,"&lt;&gt;NOR",G62:G78)</f>
        <v>0</v>
      </c>
      <c r="H61" s="173"/>
      <c r="I61" s="173">
        <f>SUM(I62:I78)</f>
        <v>0</v>
      </c>
      <c r="J61" s="173"/>
      <c r="K61" s="173">
        <f>SUM(K62:K78)</f>
        <v>0</v>
      </c>
      <c r="L61" s="173"/>
      <c r="M61" s="173">
        <f>SUM(M62:M78)</f>
        <v>0</v>
      </c>
      <c r="N61" s="167"/>
      <c r="O61" s="167">
        <f>SUM(O62:O78)</f>
        <v>0.26717000000000002</v>
      </c>
      <c r="P61" s="167"/>
      <c r="Q61" s="167">
        <f>SUM(Q62:Q78)</f>
        <v>0.12376</v>
      </c>
      <c r="R61" s="167"/>
      <c r="S61" s="167"/>
      <c r="T61" s="168"/>
      <c r="U61" s="167">
        <f>SUM(U62:U78)</f>
        <v>18.97</v>
      </c>
      <c r="AE61" t="s">
        <v>105</v>
      </c>
    </row>
    <row r="62" spans="1:60" outlineLevel="1" x14ac:dyDescent="0.25">
      <c r="A62" s="155">
        <v>47</v>
      </c>
      <c r="B62" s="161" t="s">
        <v>207</v>
      </c>
      <c r="C62" s="194" t="s">
        <v>208</v>
      </c>
      <c r="D62" s="163" t="s">
        <v>127</v>
      </c>
      <c r="E62" s="169">
        <v>3</v>
      </c>
      <c r="F62" s="171">
        <f t="shared" ref="F62:F78" si="24">H62+J62</f>
        <v>0</v>
      </c>
      <c r="G62" s="172">
        <f t="shared" ref="G62:G78" si="25">ROUND(E62*F62,2)</f>
        <v>0</v>
      </c>
      <c r="H62" s="172"/>
      <c r="I62" s="172">
        <f t="shared" ref="I62:I78" si="26">ROUND(E62*H62,2)</f>
        <v>0</v>
      </c>
      <c r="J62" s="172"/>
      <c r="K62" s="172">
        <f t="shared" ref="K62:K78" si="27">ROUND(E62*J62,2)</f>
        <v>0</v>
      </c>
      <c r="L62" s="172">
        <v>0</v>
      </c>
      <c r="M62" s="172">
        <f t="shared" ref="M62:M78" si="28">G62*(1+L62/100)</f>
        <v>0</v>
      </c>
      <c r="N62" s="164">
        <v>6.2100000000000002E-3</v>
      </c>
      <c r="O62" s="164">
        <f t="shared" ref="O62:O78" si="29">ROUND(E62*N62,5)</f>
        <v>1.8630000000000001E-2</v>
      </c>
      <c r="P62" s="164">
        <v>0</v>
      </c>
      <c r="Q62" s="164">
        <f t="shared" ref="Q62:Q78" si="30">ROUND(E62*P62,5)</f>
        <v>0</v>
      </c>
      <c r="R62" s="164"/>
      <c r="S62" s="164"/>
      <c r="T62" s="165">
        <v>0.505</v>
      </c>
      <c r="U62" s="164">
        <f t="shared" ref="U62:U78" si="31">ROUND(E62*T62,2)</f>
        <v>1.52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114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5">
      <c r="A63" s="155">
        <v>48</v>
      </c>
      <c r="B63" s="161" t="s">
        <v>209</v>
      </c>
      <c r="C63" s="194" t="s">
        <v>210</v>
      </c>
      <c r="D63" s="163" t="s">
        <v>127</v>
      </c>
      <c r="E63" s="169">
        <v>6</v>
      </c>
      <c r="F63" s="171">
        <f t="shared" si="24"/>
        <v>0</v>
      </c>
      <c r="G63" s="172">
        <f t="shared" si="25"/>
        <v>0</v>
      </c>
      <c r="H63" s="172"/>
      <c r="I63" s="172">
        <f t="shared" si="26"/>
        <v>0</v>
      </c>
      <c r="J63" s="172"/>
      <c r="K63" s="172">
        <f t="shared" si="27"/>
        <v>0</v>
      </c>
      <c r="L63" s="172">
        <v>0</v>
      </c>
      <c r="M63" s="172">
        <f t="shared" si="28"/>
        <v>0</v>
      </c>
      <c r="N63" s="164">
        <v>7.8499999999999993E-3</v>
      </c>
      <c r="O63" s="164">
        <f t="shared" si="29"/>
        <v>4.7100000000000003E-2</v>
      </c>
      <c r="P63" s="164">
        <v>0</v>
      </c>
      <c r="Q63" s="164">
        <f t="shared" si="30"/>
        <v>0</v>
      </c>
      <c r="R63" s="164"/>
      <c r="S63" s="164"/>
      <c r="T63" s="165">
        <v>0.7</v>
      </c>
      <c r="U63" s="164">
        <f t="shared" si="31"/>
        <v>4.2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114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5">
      <c r="A64" s="155">
        <v>49</v>
      </c>
      <c r="B64" s="161" t="s">
        <v>211</v>
      </c>
      <c r="C64" s="194" t="s">
        <v>212</v>
      </c>
      <c r="D64" s="163" t="s">
        <v>127</v>
      </c>
      <c r="E64" s="169">
        <v>4</v>
      </c>
      <c r="F64" s="171">
        <f t="shared" si="24"/>
        <v>0</v>
      </c>
      <c r="G64" s="172">
        <f t="shared" si="25"/>
        <v>0</v>
      </c>
      <c r="H64" s="172"/>
      <c r="I64" s="172">
        <f t="shared" si="26"/>
        <v>0</v>
      </c>
      <c r="J64" s="172"/>
      <c r="K64" s="172">
        <f t="shared" si="27"/>
        <v>0</v>
      </c>
      <c r="L64" s="172">
        <v>0</v>
      </c>
      <c r="M64" s="172">
        <f t="shared" si="28"/>
        <v>0</v>
      </c>
      <c r="N64" s="164">
        <v>7.4099999999999999E-3</v>
      </c>
      <c r="O64" s="164">
        <f t="shared" si="29"/>
        <v>2.964E-2</v>
      </c>
      <c r="P64" s="164">
        <v>0</v>
      </c>
      <c r="Q64" s="164">
        <f t="shared" si="30"/>
        <v>0</v>
      </c>
      <c r="R64" s="164"/>
      <c r="S64" s="164"/>
      <c r="T64" s="165">
        <v>0.53200000000000003</v>
      </c>
      <c r="U64" s="164">
        <f t="shared" si="31"/>
        <v>2.13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114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5">
      <c r="A65" s="155">
        <v>50</v>
      </c>
      <c r="B65" s="161" t="s">
        <v>213</v>
      </c>
      <c r="C65" s="194" t="s">
        <v>214</v>
      </c>
      <c r="D65" s="163" t="s">
        <v>127</v>
      </c>
      <c r="E65" s="169">
        <v>13</v>
      </c>
      <c r="F65" s="171">
        <f t="shared" si="24"/>
        <v>0</v>
      </c>
      <c r="G65" s="172">
        <f t="shared" si="25"/>
        <v>0</v>
      </c>
      <c r="H65" s="172"/>
      <c r="I65" s="172">
        <f t="shared" si="26"/>
        <v>0</v>
      </c>
      <c r="J65" s="172"/>
      <c r="K65" s="172">
        <f t="shared" si="27"/>
        <v>0</v>
      </c>
      <c r="L65" s="172">
        <v>0</v>
      </c>
      <c r="M65" s="172">
        <f t="shared" si="28"/>
        <v>0</v>
      </c>
      <c r="N65" s="164">
        <v>9.5099999999999994E-3</v>
      </c>
      <c r="O65" s="164">
        <f t="shared" si="29"/>
        <v>0.12363</v>
      </c>
      <c r="P65" s="164">
        <v>0</v>
      </c>
      <c r="Q65" s="164">
        <f t="shared" si="30"/>
        <v>0</v>
      </c>
      <c r="R65" s="164"/>
      <c r="S65" s="164"/>
      <c r="T65" s="165">
        <v>0.55000000000000004</v>
      </c>
      <c r="U65" s="164">
        <f t="shared" si="31"/>
        <v>7.15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114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5">
      <c r="A66" s="155">
        <v>51</v>
      </c>
      <c r="B66" s="161" t="s">
        <v>215</v>
      </c>
      <c r="C66" s="194" t="s">
        <v>216</v>
      </c>
      <c r="D66" s="163" t="s">
        <v>127</v>
      </c>
      <c r="E66" s="169">
        <v>3</v>
      </c>
      <c r="F66" s="171">
        <f t="shared" si="24"/>
        <v>0</v>
      </c>
      <c r="G66" s="172">
        <f t="shared" si="25"/>
        <v>0</v>
      </c>
      <c r="H66" s="172"/>
      <c r="I66" s="172">
        <f t="shared" si="26"/>
        <v>0</v>
      </c>
      <c r="J66" s="172"/>
      <c r="K66" s="172">
        <f t="shared" si="27"/>
        <v>0</v>
      </c>
      <c r="L66" s="172">
        <v>0</v>
      </c>
      <c r="M66" s="172">
        <f t="shared" si="28"/>
        <v>0</v>
      </c>
      <c r="N66" s="164">
        <v>0</v>
      </c>
      <c r="O66" s="164">
        <f t="shared" si="29"/>
        <v>0</v>
      </c>
      <c r="P66" s="164">
        <v>0</v>
      </c>
      <c r="Q66" s="164">
        <f t="shared" si="30"/>
        <v>0</v>
      </c>
      <c r="R66" s="164"/>
      <c r="S66" s="164"/>
      <c r="T66" s="165">
        <v>1.7999999999999999E-2</v>
      </c>
      <c r="U66" s="164">
        <f t="shared" si="31"/>
        <v>0.05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114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5">
      <c r="A67" s="155">
        <v>52</v>
      </c>
      <c r="B67" s="161" t="s">
        <v>215</v>
      </c>
      <c r="C67" s="194" t="s">
        <v>217</v>
      </c>
      <c r="D67" s="163" t="s">
        <v>127</v>
      </c>
      <c r="E67" s="169">
        <v>6</v>
      </c>
      <c r="F67" s="171">
        <f t="shared" si="24"/>
        <v>0</v>
      </c>
      <c r="G67" s="172">
        <f t="shared" si="25"/>
        <v>0</v>
      </c>
      <c r="H67" s="172"/>
      <c r="I67" s="172">
        <f t="shared" si="26"/>
        <v>0</v>
      </c>
      <c r="J67" s="172"/>
      <c r="K67" s="172">
        <f t="shared" si="27"/>
        <v>0</v>
      </c>
      <c r="L67" s="172">
        <v>0</v>
      </c>
      <c r="M67" s="172">
        <f t="shared" si="28"/>
        <v>0</v>
      </c>
      <c r="N67" s="164">
        <v>0</v>
      </c>
      <c r="O67" s="164">
        <f t="shared" si="29"/>
        <v>0</v>
      </c>
      <c r="P67" s="164">
        <v>0</v>
      </c>
      <c r="Q67" s="164">
        <f t="shared" si="30"/>
        <v>0</v>
      </c>
      <c r="R67" s="164"/>
      <c r="S67" s="164"/>
      <c r="T67" s="165">
        <v>1.7999999999999999E-2</v>
      </c>
      <c r="U67" s="164">
        <f t="shared" si="31"/>
        <v>0.11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114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5">
      <c r="A68" s="155">
        <v>53</v>
      </c>
      <c r="B68" s="161" t="s">
        <v>218</v>
      </c>
      <c r="C68" s="194" t="s">
        <v>219</v>
      </c>
      <c r="D68" s="163" t="s">
        <v>127</v>
      </c>
      <c r="E68" s="169">
        <v>4</v>
      </c>
      <c r="F68" s="171">
        <f t="shared" si="24"/>
        <v>0</v>
      </c>
      <c r="G68" s="172">
        <f t="shared" si="25"/>
        <v>0</v>
      </c>
      <c r="H68" s="172"/>
      <c r="I68" s="172">
        <f t="shared" si="26"/>
        <v>0</v>
      </c>
      <c r="J68" s="172"/>
      <c r="K68" s="172">
        <f t="shared" si="27"/>
        <v>0</v>
      </c>
      <c r="L68" s="172">
        <v>0</v>
      </c>
      <c r="M68" s="172">
        <f t="shared" si="28"/>
        <v>0</v>
      </c>
      <c r="N68" s="164">
        <v>0</v>
      </c>
      <c r="O68" s="164">
        <f t="shared" si="29"/>
        <v>0</v>
      </c>
      <c r="P68" s="164">
        <v>0</v>
      </c>
      <c r="Q68" s="164">
        <f t="shared" si="30"/>
        <v>0</v>
      </c>
      <c r="R68" s="164"/>
      <c r="S68" s="164"/>
      <c r="T68" s="165">
        <v>3.2000000000000001E-2</v>
      </c>
      <c r="U68" s="164">
        <f t="shared" si="31"/>
        <v>0.13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114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5">
      <c r="A69" s="155">
        <v>54</v>
      </c>
      <c r="B69" s="161" t="s">
        <v>220</v>
      </c>
      <c r="C69" s="194" t="s">
        <v>221</v>
      </c>
      <c r="D69" s="163" t="s">
        <v>127</v>
      </c>
      <c r="E69" s="169">
        <v>13</v>
      </c>
      <c r="F69" s="171">
        <f t="shared" si="24"/>
        <v>0</v>
      </c>
      <c r="G69" s="172">
        <f t="shared" si="25"/>
        <v>0</v>
      </c>
      <c r="H69" s="172"/>
      <c r="I69" s="172">
        <f t="shared" si="26"/>
        <v>0</v>
      </c>
      <c r="J69" s="172"/>
      <c r="K69" s="172">
        <f t="shared" si="27"/>
        <v>0</v>
      </c>
      <c r="L69" s="172">
        <v>0</v>
      </c>
      <c r="M69" s="172">
        <f t="shared" si="28"/>
        <v>0</v>
      </c>
      <c r="N69" s="164">
        <v>0</v>
      </c>
      <c r="O69" s="164">
        <f t="shared" si="29"/>
        <v>0</v>
      </c>
      <c r="P69" s="164">
        <v>0</v>
      </c>
      <c r="Q69" s="164">
        <f t="shared" si="30"/>
        <v>0</v>
      </c>
      <c r="R69" s="164"/>
      <c r="S69" s="164"/>
      <c r="T69" s="165">
        <v>4.1000000000000002E-2</v>
      </c>
      <c r="U69" s="164">
        <f t="shared" si="31"/>
        <v>0.53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114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ht="30.6" outlineLevel="1" x14ac:dyDescent="0.25">
      <c r="A70" s="155">
        <v>55</v>
      </c>
      <c r="B70" s="161" t="s">
        <v>222</v>
      </c>
      <c r="C70" s="194" t="s">
        <v>223</v>
      </c>
      <c r="D70" s="163" t="s">
        <v>127</v>
      </c>
      <c r="E70" s="169">
        <v>4</v>
      </c>
      <c r="F70" s="171">
        <f t="shared" si="24"/>
        <v>0</v>
      </c>
      <c r="G70" s="172">
        <f t="shared" si="25"/>
        <v>0</v>
      </c>
      <c r="H70" s="172"/>
      <c r="I70" s="172">
        <f t="shared" si="26"/>
        <v>0</v>
      </c>
      <c r="J70" s="172"/>
      <c r="K70" s="172">
        <f t="shared" si="27"/>
        <v>0</v>
      </c>
      <c r="L70" s="172">
        <v>0</v>
      </c>
      <c r="M70" s="172">
        <f t="shared" si="28"/>
        <v>0</v>
      </c>
      <c r="N70" s="164">
        <v>1.23E-3</v>
      </c>
      <c r="O70" s="164">
        <f t="shared" si="29"/>
        <v>4.9199999999999999E-3</v>
      </c>
      <c r="P70" s="164">
        <v>0</v>
      </c>
      <c r="Q70" s="164">
        <f t="shared" si="30"/>
        <v>0</v>
      </c>
      <c r="R70" s="164"/>
      <c r="S70" s="164"/>
      <c r="T70" s="165">
        <v>0</v>
      </c>
      <c r="U70" s="164">
        <f t="shared" si="31"/>
        <v>0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188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ht="30.6" outlineLevel="1" x14ac:dyDescent="0.25">
      <c r="A71" s="155">
        <v>56</v>
      </c>
      <c r="B71" s="161" t="s">
        <v>224</v>
      </c>
      <c r="C71" s="194" t="s">
        <v>225</v>
      </c>
      <c r="D71" s="163" t="s">
        <v>127</v>
      </c>
      <c r="E71" s="169">
        <v>13</v>
      </c>
      <c r="F71" s="171">
        <f t="shared" si="24"/>
        <v>0</v>
      </c>
      <c r="G71" s="172">
        <f t="shared" si="25"/>
        <v>0</v>
      </c>
      <c r="H71" s="172"/>
      <c r="I71" s="172">
        <f t="shared" si="26"/>
        <v>0</v>
      </c>
      <c r="J71" s="172"/>
      <c r="K71" s="172">
        <f t="shared" si="27"/>
        <v>0</v>
      </c>
      <c r="L71" s="172">
        <v>0</v>
      </c>
      <c r="M71" s="172">
        <f t="shared" si="28"/>
        <v>0</v>
      </c>
      <c r="N71" s="164">
        <v>1.41E-3</v>
      </c>
      <c r="O71" s="164">
        <f t="shared" si="29"/>
        <v>1.8329999999999999E-2</v>
      </c>
      <c r="P71" s="164">
        <v>0</v>
      </c>
      <c r="Q71" s="164">
        <f t="shared" si="30"/>
        <v>0</v>
      </c>
      <c r="R71" s="164"/>
      <c r="S71" s="164"/>
      <c r="T71" s="165">
        <v>0</v>
      </c>
      <c r="U71" s="164">
        <f t="shared" si="31"/>
        <v>0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188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5">
      <c r="A72" s="155">
        <v>57</v>
      </c>
      <c r="B72" s="161" t="s">
        <v>226</v>
      </c>
      <c r="C72" s="194" t="s">
        <v>227</v>
      </c>
      <c r="D72" s="163" t="s">
        <v>142</v>
      </c>
      <c r="E72" s="169">
        <v>2</v>
      </c>
      <c r="F72" s="171">
        <f t="shared" si="24"/>
        <v>0</v>
      </c>
      <c r="G72" s="172">
        <f t="shared" si="25"/>
        <v>0</v>
      </c>
      <c r="H72" s="172"/>
      <c r="I72" s="172">
        <f t="shared" si="26"/>
        <v>0</v>
      </c>
      <c r="J72" s="172"/>
      <c r="K72" s="172">
        <f t="shared" si="27"/>
        <v>0</v>
      </c>
      <c r="L72" s="172">
        <v>0</v>
      </c>
      <c r="M72" s="172">
        <f t="shared" si="28"/>
        <v>0</v>
      </c>
      <c r="N72" s="164">
        <v>3.5999999999999999E-3</v>
      </c>
      <c r="O72" s="164">
        <f t="shared" si="29"/>
        <v>7.1999999999999998E-3</v>
      </c>
      <c r="P72" s="164">
        <v>0</v>
      </c>
      <c r="Q72" s="164">
        <f t="shared" si="30"/>
        <v>0</v>
      </c>
      <c r="R72" s="164"/>
      <c r="S72" s="164"/>
      <c r="T72" s="165">
        <v>0.53800000000000003</v>
      </c>
      <c r="U72" s="164">
        <f t="shared" si="31"/>
        <v>1.08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114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5">
      <c r="A73" s="155">
        <v>58</v>
      </c>
      <c r="B73" s="161" t="s">
        <v>228</v>
      </c>
      <c r="C73" s="194" t="s">
        <v>229</v>
      </c>
      <c r="D73" s="163" t="s">
        <v>142</v>
      </c>
      <c r="E73" s="169">
        <v>1</v>
      </c>
      <c r="F73" s="171">
        <f t="shared" si="24"/>
        <v>0</v>
      </c>
      <c r="G73" s="172">
        <f t="shared" si="25"/>
        <v>0</v>
      </c>
      <c r="H73" s="172"/>
      <c r="I73" s="172">
        <f t="shared" si="26"/>
        <v>0</v>
      </c>
      <c r="J73" s="172"/>
      <c r="K73" s="172">
        <f t="shared" si="27"/>
        <v>0</v>
      </c>
      <c r="L73" s="172">
        <v>0</v>
      </c>
      <c r="M73" s="172">
        <f t="shared" si="28"/>
        <v>0</v>
      </c>
      <c r="N73" s="164">
        <v>1.66E-2</v>
      </c>
      <c r="O73" s="164">
        <f t="shared" si="29"/>
        <v>1.66E-2</v>
      </c>
      <c r="P73" s="164">
        <v>0</v>
      </c>
      <c r="Q73" s="164">
        <f t="shared" si="30"/>
        <v>0</v>
      </c>
      <c r="R73" s="164"/>
      <c r="S73" s="164"/>
      <c r="T73" s="165">
        <v>0</v>
      </c>
      <c r="U73" s="164">
        <f t="shared" si="31"/>
        <v>0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188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5">
      <c r="A74" s="155">
        <v>59</v>
      </c>
      <c r="B74" s="161" t="s">
        <v>230</v>
      </c>
      <c r="C74" s="194" t="s">
        <v>231</v>
      </c>
      <c r="D74" s="163" t="s">
        <v>127</v>
      </c>
      <c r="E74" s="169">
        <v>8</v>
      </c>
      <c r="F74" s="171">
        <f t="shared" si="24"/>
        <v>0</v>
      </c>
      <c r="G74" s="172">
        <f t="shared" si="25"/>
        <v>0</v>
      </c>
      <c r="H74" s="172"/>
      <c r="I74" s="172">
        <f t="shared" si="26"/>
        <v>0</v>
      </c>
      <c r="J74" s="172"/>
      <c r="K74" s="172">
        <f t="shared" si="27"/>
        <v>0</v>
      </c>
      <c r="L74" s="172">
        <v>0</v>
      </c>
      <c r="M74" s="172">
        <f t="shared" si="28"/>
        <v>0</v>
      </c>
      <c r="N74" s="164">
        <v>2.0000000000000002E-5</v>
      </c>
      <c r="O74" s="164">
        <f t="shared" si="29"/>
        <v>1.6000000000000001E-4</v>
      </c>
      <c r="P74" s="164">
        <v>3.2000000000000002E-3</v>
      </c>
      <c r="Q74" s="164">
        <f t="shared" si="30"/>
        <v>2.5600000000000001E-2</v>
      </c>
      <c r="R74" s="164"/>
      <c r="S74" s="164"/>
      <c r="T74" s="165">
        <v>5.2999999999999999E-2</v>
      </c>
      <c r="U74" s="164">
        <f t="shared" si="31"/>
        <v>0.42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114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5">
      <c r="A75" s="155">
        <v>60</v>
      </c>
      <c r="B75" s="161" t="s">
        <v>232</v>
      </c>
      <c r="C75" s="194" t="s">
        <v>233</v>
      </c>
      <c r="D75" s="163" t="s">
        <v>127</v>
      </c>
      <c r="E75" s="169">
        <v>12</v>
      </c>
      <c r="F75" s="171">
        <f t="shared" si="24"/>
        <v>0</v>
      </c>
      <c r="G75" s="172">
        <f t="shared" si="25"/>
        <v>0</v>
      </c>
      <c r="H75" s="172"/>
      <c r="I75" s="172">
        <f t="shared" si="26"/>
        <v>0</v>
      </c>
      <c r="J75" s="172"/>
      <c r="K75" s="172">
        <f t="shared" si="27"/>
        <v>0</v>
      </c>
      <c r="L75" s="172">
        <v>0</v>
      </c>
      <c r="M75" s="172">
        <f t="shared" si="28"/>
        <v>0</v>
      </c>
      <c r="N75" s="164">
        <v>5.0000000000000002E-5</v>
      </c>
      <c r="O75" s="164">
        <f t="shared" si="29"/>
        <v>5.9999999999999995E-4</v>
      </c>
      <c r="P75" s="164">
        <v>5.3200000000000001E-3</v>
      </c>
      <c r="Q75" s="164">
        <f t="shared" si="30"/>
        <v>6.3839999999999994E-2</v>
      </c>
      <c r="R75" s="164"/>
      <c r="S75" s="164"/>
      <c r="T75" s="165">
        <v>0.10299999999999999</v>
      </c>
      <c r="U75" s="164">
        <f t="shared" si="31"/>
        <v>1.24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114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5">
      <c r="A76" s="155">
        <v>61</v>
      </c>
      <c r="B76" s="161" t="s">
        <v>234</v>
      </c>
      <c r="C76" s="194" t="s">
        <v>235</v>
      </c>
      <c r="D76" s="163" t="s">
        <v>127</v>
      </c>
      <c r="E76" s="169">
        <v>4</v>
      </c>
      <c r="F76" s="171">
        <f t="shared" si="24"/>
        <v>0</v>
      </c>
      <c r="G76" s="172">
        <f t="shared" si="25"/>
        <v>0</v>
      </c>
      <c r="H76" s="172"/>
      <c r="I76" s="172">
        <f t="shared" si="26"/>
        <v>0</v>
      </c>
      <c r="J76" s="172"/>
      <c r="K76" s="172">
        <f t="shared" si="27"/>
        <v>0</v>
      </c>
      <c r="L76" s="172">
        <v>0</v>
      </c>
      <c r="M76" s="172">
        <f t="shared" si="28"/>
        <v>0</v>
      </c>
      <c r="N76" s="164">
        <v>9.0000000000000006E-5</v>
      </c>
      <c r="O76" s="164">
        <f t="shared" si="29"/>
        <v>3.6000000000000002E-4</v>
      </c>
      <c r="P76" s="164">
        <v>8.5800000000000008E-3</v>
      </c>
      <c r="Q76" s="164">
        <f t="shared" si="30"/>
        <v>3.4320000000000003E-2</v>
      </c>
      <c r="R76" s="164"/>
      <c r="S76" s="164"/>
      <c r="T76" s="165">
        <v>0.10299999999999999</v>
      </c>
      <c r="U76" s="164">
        <f t="shared" si="31"/>
        <v>0.41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114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5">
      <c r="A77" s="155">
        <v>62</v>
      </c>
      <c r="B77" s="161" t="s">
        <v>236</v>
      </c>
      <c r="C77" s="194" t="s">
        <v>237</v>
      </c>
      <c r="D77" s="163" t="s">
        <v>0</v>
      </c>
      <c r="E77" s="169">
        <v>398</v>
      </c>
      <c r="F77" s="171">
        <f t="shared" si="24"/>
        <v>0</v>
      </c>
      <c r="G77" s="172">
        <f t="shared" si="25"/>
        <v>0</v>
      </c>
      <c r="H77" s="172"/>
      <c r="I77" s="172">
        <f t="shared" si="26"/>
        <v>0</v>
      </c>
      <c r="J77" s="172"/>
      <c r="K77" s="172">
        <f t="shared" si="27"/>
        <v>0</v>
      </c>
      <c r="L77" s="172">
        <v>0</v>
      </c>
      <c r="M77" s="172">
        <f t="shared" si="28"/>
        <v>0</v>
      </c>
      <c r="N77" s="164">
        <v>0</v>
      </c>
      <c r="O77" s="164">
        <f t="shared" si="29"/>
        <v>0</v>
      </c>
      <c r="P77" s="164">
        <v>0</v>
      </c>
      <c r="Q77" s="164">
        <f t="shared" si="30"/>
        <v>0</v>
      </c>
      <c r="R77" s="164"/>
      <c r="S77" s="164"/>
      <c r="T77" s="165">
        <v>0</v>
      </c>
      <c r="U77" s="164">
        <f t="shared" si="31"/>
        <v>0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114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5">
      <c r="A78" s="155">
        <v>63</v>
      </c>
      <c r="B78" s="161" t="s">
        <v>238</v>
      </c>
      <c r="C78" s="194" t="s">
        <v>239</v>
      </c>
      <c r="D78" s="163" t="s">
        <v>0</v>
      </c>
      <c r="E78" s="169">
        <v>398</v>
      </c>
      <c r="F78" s="171">
        <f t="shared" si="24"/>
        <v>0</v>
      </c>
      <c r="G78" s="172">
        <f t="shared" si="25"/>
        <v>0</v>
      </c>
      <c r="H78" s="172"/>
      <c r="I78" s="172">
        <f t="shared" si="26"/>
        <v>0</v>
      </c>
      <c r="J78" s="172"/>
      <c r="K78" s="172">
        <f t="shared" si="27"/>
        <v>0</v>
      </c>
      <c r="L78" s="172">
        <v>0</v>
      </c>
      <c r="M78" s="172">
        <f t="shared" si="28"/>
        <v>0</v>
      </c>
      <c r="N78" s="164">
        <v>0</v>
      </c>
      <c r="O78" s="164">
        <f t="shared" si="29"/>
        <v>0</v>
      </c>
      <c r="P78" s="164">
        <v>0</v>
      </c>
      <c r="Q78" s="164">
        <f t="shared" si="30"/>
        <v>0</v>
      </c>
      <c r="R78" s="164"/>
      <c r="S78" s="164"/>
      <c r="T78" s="165">
        <v>0</v>
      </c>
      <c r="U78" s="164">
        <f t="shared" si="31"/>
        <v>0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114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x14ac:dyDescent="0.25">
      <c r="A79" s="156" t="s">
        <v>104</v>
      </c>
      <c r="B79" s="162" t="s">
        <v>71</v>
      </c>
      <c r="C79" s="195" t="s">
        <v>72</v>
      </c>
      <c r="D79" s="166"/>
      <c r="E79" s="170"/>
      <c r="F79" s="173"/>
      <c r="G79" s="173">
        <f>SUMIF(AE80:AE99,"&lt;&gt;NOR",G80:G99)</f>
        <v>0</v>
      </c>
      <c r="H79" s="173"/>
      <c r="I79" s="173">
        <f>SUM(I80:I99)</f>
        <v>0</v>
      </c>
      <c r="J79" s="173"/>
      <c r="K79" s="173">
        <f>SUM(K80:K99)</f>
        <v>0</v>
      </c>
      <c r="L79" s="173"/>
      <c r="M79" s="173">
        <f>SUM(M80:M99)</f>
        <v>0</v>
      </c>
      <c r="N79" s="167"/>
      <c r="O79" s="167">
        <f>SUM(O80:O99)</f>
        <v>8.5229999999999986E-2</v>
      </c>
      <c r="P79" s="167"/>
      <c r="Q79" s="167">
        <f>SUM(Q80:Q99)</f>
        <v>0.25159999999999999</v>
      </c>
      <c r="R79" s="167"/>
      <c r="S79" s="167"/>
      <c r="T79" s="168"/>
      <c r="U79" s="167">
        <f>SUM(U80:U99)</f>
        <v>16.739999999999998</v>
      </c>
      <c r="AE79" t="s">
        <v>105</v>
      </c>
    </row>
    <row r="80" spans="1:60" outlineLevel="1" x14ac:dyDescent="0.25">
      <c r="A80" s="155">
        <v>64</v>
      </c>
      <c r="B80" s="161" t="s">
        <v>240</v>
      </c>
      <c r="C80" s="194" t="s">
        <v>241</v>
      </c>
      <c r="D80" s="163" t="s">
        <v>122</v>
      </c>
      <c r="E80" s="169">
        <v>6</v>
      </c>
      <c r="F80" s="171">
        <f t="shared" ref="F80:F99" si="32">H80+J80</f>
        <v>0</v>
      </c>
      <c r="G80" s="172">
        <f t="shared" ref="G80:G99" si="33">ROUND(E80*F80,2)</f>
        <v>0</v>
      </c>
      <c r="H80" s="172"/>
      <c r="I80" s="172">
        <f t="shared" ref="I80:I99" si="34">ROUND(E80*H80,2)</f>
        <v>0</v>
      </c>
      <c r="J80" s="172"/>
      <c r="K80" s="172">
        <f t="shared" ref="K80:K99" si="35">ROUND(E80*J80,2)</f>
        <v>0</v>
      </c>
      <c r="L80" s="172">
        <v>0</v>
      </c>
      <c r="M80" s="172">
        <f t="shared" ref="M80:M99" si="36">G80*(1+L80/100)</f>
        <v>0</v>
      </c>
      <c r="N80" s="164">
        <v>8.7000000000000001E-4</v>
      </c>
      <c r="O80" s="164">
        <f t="shared" ref="O80:O99" si="37">ROUND(E80*N80,5)</f>
        <v>5.2199999999999998E-3</v>
      </c>
      <c r="P80" s="164">
        <v>0</v>
      </c>
      <c r="Q80" s="164">
        <f t="shared" ref="Q80:Q99" si="38">ROUND(E80*P80,5)</f>
        <v>0</v>
      </c>
      <c r="R80" s="164"/>
      <c r="S80" s="164"/>
      <c r="T80" s="165">
        <v>0.621</v>
      </c>
      <c r="U80" s="164">
        <f t="shared" ref="U80:U99" si="39">ROUND(E80*T80,2)</f>
        <v>3.73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114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5">
      <c r="A81" s="155">
        <v>65</v>
      </c>
      <c r="B81" s="161" t="s">
        <v>242</v>
      </c>
      <c r="C81" s="194" t="s">
        <v>243</v>
      </c>
      <c r="D81" s="163" t="s">
        <v>149</v>
      </c>
      <c r="E81" s="169">
        <v>1</v>
      </c>
      <c r="F81" s="171">
        <f t="shared" si="32"/>
        <v>0</v>
      </c>
      <c r="G81" s="172">
        <f t="shared" si="33"/>
        <v>0</v>
      </c>
      <c r="H81" s="172"/>
      <c r="I81" s="172">
        <f t="shared" si="34"/>
        <v>0</v>
      </c>
      <c r="J81" s="172"/>
      <c r="K81" s="172">
        <f t="shared" si="35"/>
        <v>0</v>
      </c>
      <c r="L81" s="172">
        <v>0</v>
      </c>
      <c r="M81" s="172">
        <f t="shared" si="36"/>
        <v>0</v>
      </c>
      <c r="N81" s="164">
        <v>0</v>
      </c>
      <c r="O81" s="164">
        <f t="shared" si="37"/>
        <v>0</v>
      </c>
      <c r="P81" s="164">
        <v>0</v>
      </c>
      <c r="Q81" s="164">
        <f t="shared" si="38"/>
        <v>0</v>
      </c>
      <c r="R81" s="164"/>
      <c r="S81" s="164"/>
      <c r="T81" s="165">
        <v>0</v>
      </c>
      <c r="U81" s="164">
        <f t="shared" si="39"/>
        <v>0</v>
      </c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114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5">
      <c r="A82" s="155">
        <v>66</v>
      </c>
      <c r="B82" s="161" t="s">
        <v>244</v>
      </c>
      <c r="C82" s="194" t="s">
        <v>245</v>
      </c>
      <c r="D82" s="163" t="s">
        <v>149</v>
      </c>
      <c r="E82" s="169">
        <v>1</v>
      </c>
      <c r="F82" s="171">
        <f t="shared" si="32"/>
        <v>0</v>
      </c>
      <c r="G82" s="172">
        <f t="shared" si="33"/>
        <v>0</v>
      </c>
      <c r="H82" s="172"/>
      <c r="I82" s="172">
        <f t="shared" si="34"/>
        <v>0</v>
      </c>
      <c r="J82" s="172"/>
      <c r="K82" s="172">
        <f t="shared" si="35"/>
        <v>0</v>
      </c>
      <c r="L82" s="172">
        <v>0</v>
      </c>
      <c r="M82" s="172">
        <f t="shared" si="36"/>
        <v>0</v>
      </c>
      <c r="N82" s="164">
        <v>1.8000000000000001E-4</v>
      </c>
      <c r="O82" s="164">
        <f t="shared" si="37"/>
        <v>1.8000000000000001E-4</v>
      </c>
      <c r="P82" s="164">
        <v>0</v>
      </c>
      <c r="Q82" s="164">
        <f t="shared" si="38"/>
        <v>0</v>
      </c>
      <c r="R82" s="164"/>
      <c r="S82" s="164"/>
      <c r="T82" s="165">
        <v>0.16500000000000001</v>
      </c>
      <c r="U82" s="164">
        <f t="shared" si="39"/>
        <v>0.17</v>
      </c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114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5">
      <c r="A83" s="155">
        <v>67</v>
      </c>
      <c r="B83" s="161" t="s">
        <v>246</v>
      </c>
      <c r="C83" s="194" t="s">
        <v>247</v>
      </c>
      <c r="D83" s="163" t="s">
        <v>142</v>
      </c>
      <c r="E83" s="169">
        <v>2</v>
      </c>
      <c r="F83" s="171">
        <f t="shared" si="32"/>
        <v>0</v>
      </c>
      <c r="G83" s="172">
        <f t="shared" si="33"/>
        <v>0</v>
      </c>
      <c r="H83" s="172"/>
      <c r="I83" s="172">
        <f t="shared" si="34"/>
        <v>0</v>
      </c>
      <c r="J83" s="172"/>
      <c r="K83" s="172">
        <f t="shared" si="35"/>
        <v>0</v>
      </c>
      <c r="L83" s="172">
        <v>0</v>
      </c>
      <c r="M83" s="172">
        <f t="shared" si="36"/>
        <v>0</v>
      </c>
      <c r="N83" s="164">
        <v>1.0399999999999999E-3</v>
      </c>
      <c r="O83" s="164">
        <f t="shared" si="37"/>
        <v>2.0799999999999998E-3</v>
      </c>
      <c r="P83" s="164">
        <v>0</v>
      </c>
      <c r="Q83" s="164">
        <f t="shared" si="38"/>
        <v>0</v>
      </c>
      <c r="R83" s="164"/>
      <c r="S83" s="164"/>
      <c r="T83" s="165">
        <v>0.35099999999999998</v>
      </c>
      <c r="U83" s="164">
        <f t="shared" si="39"/>
        <v>0.7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114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5">
      <c r="A84" s="155">
        <v>68</v>
      </c>
      <c r="B84" s="161" t="s">
        <v>248</v>
      </c>
      <c r="C84" s="194" t="s">
        <v>249</v>
      </c>
      <c r="D84" s="163" t="s">
        <v>149</v>
      </c>
      <c r="E84" s="169">
        <v>4</v>
      </c>
      <c r="F84" s="171">
        <f t="shared" si="32"/>
        <v>0</v>
      </c>
      <c r="G84" s="172">
        <f t="shared" si="33"/>
        <v>0</v>
      </c>
      <c r="H84" s="172"/>
      <c r="I84" s="172">
        <f t="shared" si="34"/>
        <v>0</v>
      </c>
      <c r="J84" s="172"/>
      <c r="K84" s="172">
        <f t="shared" si="35"/>
        <v>0</v>
      </c>
      <c r="L84" s="172">
        <v>0</v>
      </c>
      <c r="M84" s="172">
        <f t="shared" si="36"/>
        <v>0</v>
      </c>
      <c r="N84" s="164">
        <v>1.6299999999999999E-3</v>
      </c>
      <c r="O84" s="164">
        <f t="shared" si="37"/>
        <v>6.5199999999999998E-3</v>
      </c>
      <c r="P84" s="164">
        <v>0</v>
      </c>
      <c r="Q84" s="164">
        <f t="shared" si="38"/>
        <v>0</v>
      </c>
      <c r="R84" s="164"/>
      <c r="S84" s="164"/>
      <c r="T84" s="165">
        <v>0.42399999999999999</v>
      </c>
      <c r="U84" s="164">
        <f t="shared" si="39"/>
        <v>1.7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114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5">
      <c r="A85" s="155">
        <v>69</v>
      </c>
      <c r="B85" s="161" t="s">
        <v>250</v>
      </c>
      <c r="C85" s="194" t="s">
        <v>251</v>
      </c>
      <c r="D85" s="163" t="s">
        <v>142</v>
      </c>
      <c r="E85" s="169">
        <v>6</v>
      </c>
      <c r="F85" s="171">
        <f t="shared" si="32"/>
        <v>0</v>
      </c>
      <c r="G85" s="172">
        <f t="shared" si="33"/>
        <v>0</v>
      </c>
      <c r="H85" s="172"/>
      <c r="I85" s="172">
        <f t="shared" si="34"/>
        <v>0</v>
      </c>
      <c r="J85" s="172"/>
      <c r="K85" s="172">
        <f t="shared" si="35"/>
        <v>0</v>
      </c>
      <c r="L85" s="172">
        <v>0</v>
      </c>
      <c r="M85" s="172">
        <f t="shared" si="36"/>
        <v>0</v>
      </c>
      <c r="N85" s="164">
        <v>3.0999999999999999E-3</v>
      </c>
      <c r="O85" s="164">
        <f t="shared" si="37"/>
        <v>1.8599999999999998E-2</v>
      </c>
      <c r="P85" s="164">
        <v>0</v>
      </c>
      <c r="Q85" s="164">
        <f t="shared" si="38"/>
        <v>0</v>
      </c>
      <c r="R85" s="164"/>
      <c r="S85" s="164"/>
      <c r="T85" s="165">
        <v>0</v>
      </c>
      <c r="U85" s="164">
        <f t="shared" si="39"/>
        <v>0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188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5">
      <c r="A86" s="155">
        <v>70</v>
      </c>
      <c r="B86" s="161" t="s">
        <v>252</v>
      </c>
      <c r="C86" s="194" t="s">
        <v>253</v>
      </c>
      <c r="D86" s="163" t="s">
        <v>149</v>
      </c>
      <c r="E86" s="169">
        <v>1</v>
      </c>
      <c r="F86" s="171">
        <f t="shared" si="32"/>
        <v>0</v>
      </c>
      <c r="G86" s="172">
        <f t="shared" si="33"/>
        <v>0</v>
      </c>
      <c r="H86" s="172"/>
      <c r="I86" s="172">
        <f t="shared" si="34"/>
        <v>0</v>
      </c>
      <c r="J86" s="172"/>
      <c r="K86" s="172">
        <f t="shared" si="35"/>
        <v>0</v>
      </c>
      <c r="L86" s="172">
        <v>0</v>
      </c>
      <c r="M86" s="172">
        <f t="shared" si="36"/>
        <v>0</v>
      </c>
      <c r="N86" s="164">
        <v>2.3000000000000001E-4</v>
      </c>
      <c r="O86" s="164">
        <f t="shared" si="37"/>
        <v>2.3000000000000001E-4</v>
      </c>
      <c r="P86" s="164">
        <v>0</v>
      </c>
      <c r="Q86" s="164">
        <f t="shared" si="38"/>
        <v>0</v>
      </c>
      <c r="R86" s="164"/>
      <c r="S86" s="164"/>
      <c r="T86" s="165">
        <v>0.20699999999999999</v>
      </c>
      <c r="U86" s="164">
        <f t="shared" si="39"/>
        <v>0.21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114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5">
      <c r="A87" s="155">
        <v>71</v>
      </c>
      <c r="B87" s="161" t="s">
        <v>254</v>
      </c>
      <c r="C87" s="194" t="s">
        <v>255</v>
      </c>
      <c r="D87" s="163" t="s">
        <v>149</v>
      </c>
      <c r="E87" s="169">
        <v>2</v>
      </c>
      <c r="F87" s="171">
        <f t="shared" si="32"/>
        <v>0</v>
      </c>
      <c r="G87" s="172">
        <f t="shared" si="33"/>
        <v>0</v>
      </c>
      <c r="H87" s="172"/>
      <c r="I87" s="172">
        <f t="shared" si="34"/>
        <v>0</v>
      </c>
      <c r="J87" s="172"/>
      <c r="K87" s="172">
        <f t="shared" si="35"/>
        <v>0</v>
      </c>
      <c r="L87" s="172">
        <v>0</v>
      </c>
      <c r="M87" s="172">
        <f t="shared" si="36"/>
        <v>0</v>
      </c>
      <c r="N87" s="164">
        <v>1.06E-3</v>
      </c>
      <c r="O87" s="164">
        <f t="shared" si="37"/>
        <v>2.1199999999999999E-3</v>
      </c>
      <c r="P87" s="164">
        <v>0</v>
      </c>
      <c r="Q87" s="164">
        <f t="shared" si="38"/>
        <v>0</v>
      </c>
      <c r="R87" s="164"/>
      <c r="S87" s="164"/>
      <c r="T87" s="165">
        <v>0.42399999999999999</v>
      </c>
      <c r="U87" s="164">
        <f t="shared" si="39"/>
        <v>0.85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114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5">
      <c r="A88" s="155">
        <v>72</v>
      </c>
      <c r="B88" s="161" t="s">
        <v>256</v>
      </c>
      <c r="C88" s="194" t="s">
        <v>257</v>
      </c>
      <c r="D88" s="163" t="s">
        <v>149</v>
      </c>
      <c r="E88" s="169">
        <v>7</v>
      </c>
      <c r="F88" s="171">
        <f t="shared" si="32"/>
        <v>0</v>
      </c>
      <c r="G88" s="172">
        <f t="shared" si="33"/>
        <v>0</v>
      </c>
      <c r="H88" s="172"/>
      <c r="I88" s="172">
        <f t="shared" si="34"/>
        <v>0</v>
      </c>
      <c r="J88" s="172"/>
      <c r="K88" s="172">
        <f t="shared" si="35"/>
        <v>0</v>
      </c>
      <c r="L88" s="172">
        <v>0</v>
      </c>
      <c r="M88" s="172">
        <f t="shared" si="36"/>
        <v>0</v>
      </c>
      <c r="N88" s="164">
        <v>0</v>
      </c>
      <c r="O88" s="164">
        <f t="shared" si="37"/>
        <v>0</v>
      </c>
      <c r="P88" s="164">
        <v>0</v>
      </c>
      <c r="Q88" s="164">
        <f t="shared" si="38"/>
        <v>0</v>
      </c>
      <c r="R88" s="164"/>
      <c r="S88" s="164"/>
      <c r="T88" s="165">
        <v>8.3000000000000004E-2</v>
      </c>
      <c r="U88" s="164">
        <f t="shared" si="39"/>
        <v>0.57999999999999996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114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5">
      <c r="A89" s="155">
        <v>73</v>
      </c>
      <c r="B89" s="161" t="s">
        <v>258</v>
      </c>
      <c r="C89" s="194" t="s">
        <v>259</v>
      </c>
      <c r="D89" s="163" t="s">
        <v>142</v>
      </c>
      <c r="E89" s="169">
        <v>1</v>
      </c>
      <c r="F89" s="171">
        <f t="shared" si="32"/>
        <v>0</v>
      </c>
      <c r="G89" s="172">
        <f t="shared" si="33"/>
        <v>0</v>
      </c>
      <c r="H89" s="172"/>
      <c r="I89" s="172">
        <f t="shared" si="34"/>
        <v>0</v>
      </c>
      <c r="J89" s="172"/>
      <c r="K89" s="172">
        <f t="shared" si="35"/>
        <v>0</v>
      </c>
      <c r="L89" s="172">
        <v>0</v>
      </c>
      <c r="M89" s="172">
        <f t="shared" si="36"/>
        <v>0</v>
      </c>
      <c r="N89" s="164">
        <v>4.2399999999999998E-3</v>
      </c>
      <c r="O89" s="164">
        <f t="shared" si="37"/>
        <v>4.2399999999999998E-3</v>
      </c>
      <c r="P89" s="164">
        <v>0</v>
      </c>
      <c r="Q89" s="164">
        <f t="shared" si="38"/>
        <v>0</v>
      </c>
      <c r="R89" s="164"/>
      <c r="S89" s="164"/>
      <c r="T89" s="165">
        <v>0.151</v>
      </c>
      <c r="U89" s="164">
        <f t="shared" si="39"/>
        <v>0.15</v>
      </c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114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5">
      <c r="A90" s="155">
        <v>74</v>
      </c>
      <c r="B90" s="161" t="s">
        <v>260</v>
      </c>
      <c r="C90" s="194" t="s">
        <v>261</v>
      </c>
      <c r="D90" s="163" t="s">
        <v>142</v>
      </c>
      <c r="E90" s="169">
        <v>2</v>
      </c>
      <c r="F90" s="171">
        <f t="shared" si="32"/>
        <v>0</v>
      </c>
      <c r="G90" s="172">
        <f t="shared" si="33"/>
        <v>0</v>
      </c>
      <c r="H90" s="172"/>
      <c r="I90" s="172">
        <f t="shared" si="34"/>
        <v>0</v>
      </c>
      <c r="J90" s="172"/>
      <c r="K90" s="172">
        <f t="shared" si="35"/>
        <v>0</v>
      </c>
      <c r="L90" s="172">
        <v>0</v>
      </c>
      <c r="M90" s="172">
        <f t="shared" si="36"/>
        <v>0</v>
      </c>
      <c r="N90" s="164">
        <v>2.1299999999999999E-3</v>
      </c>
      <c r="O90" s="164">
        <f t="shared" si="37"/>
        <v>4.2599999999999999E-3</v>
      </c>
      <c r="P90" s="164">
        <v>0</v>
      </c>
      <c r="Q90" s="164">
        <f t="shared" si="38"/>
        <v>0</v>
      </c>
      <c r="R90" s="164"/>
      <c r="S90" s="164"/>
      <c r="T90" s="165">
        <v>0.53800000000000003</v>
      </c>
      <c r="U90" s="164">
        <f t="shared" si="39"/>
        <v>1.08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114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5">
      <c r="A91" s="155">
        <v>75</v>
      </c>
      <c r="B91" s="161" t="s">
        <v>262</v>
      </c>
      <c r="C91" s="194" t="s">
        <v>263</v>
      </c>
      <c r="D91" s="163" t="s">
        <v>142</v>
      </c>
      <c r="E91" s="169">
        <v>18</v>
      </c>
      <c r="F91" s="171">
        <f t="shared" si="32"/>
        <v>0</v>
      </c>
      <c r="G91" s="172">
        <f t="shared" si="33"/>
        <v>0</v>
      </c>
      <c r="H91" s="172"/>
      <c r="I91" s="172">
        <f t="shared" si="34"/>
        <v>0</v>
      </c>
      <c r="J91" s="172"/>
      <c r="K91" s="172">
        <f t="shared" si="35"/>
        <v>0</v>
      </c>
      <c r="L91" s="172">
        <v>0</v>
      </c>
      <c r="M91" s="172">
        <f t="shared" si="36"/>
        <v>0</v>
      </c>
      <c r="N91" s="164">
        <v>1.9400000000000001E-3</v>
      </c>
      <c r="O91" s="164">
        <f t="shared" si="37"/>
        <v>3.492E-2</v>
      </c>
      <c r="P91" s="164">
        <v>0</v>
      </c>
      <c r="Q91" s="164">
        <f t="shared" si="38"/>
        <v>0</v>
      </c>
      <c r="R91" s="164"/>
      <c r="S91" s="164"/>
      <c r="T91" s="165">
        <v>0</v>
      </c>
      <c r="U91" s="164">
        <f t="shared" si="39"/>
        <v>0</v>
      </c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188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5">
      <c r="A92" s="155">
        <v>76</v>
      </c>
      <c r="B92" s="161" t="s">
        <v>264</v>
      </c>
      <c r="C92" s="194" t="s">
        <v>265</v>
      </c>
      <c r="D92" s="163" t="s">
        <v>142</v>
      </c>
      <c r="E92" s="169">
        <v>3</v>
      </c>
      <c r="F92" s="171">
        <f t="shared" si="32"/>
        <v>0</v>
      </c>
      <c r="G92" s="172">
        <f t="shared" si="33"/>
        <v>0</v>
      </c>
      <c r="H92" s="172"/>
      <c r="I92" s="172">
        <f t="shared" si="34"/>
        <v>0</v>
      </c>
      <c r="J92" s="172"/>
      <c r="K92" s="172">
        <f t="shared" si="35"/>
        <v>0</v>
      </c>
      <c r="L92" s="172">
        <v>0</v>
      </c>
      <c r="M92" s="172">
        <f t="shared" si="36"/>
        <v>0</v>
      </c>
      <c r="N92" s="164">
        <v>4.8000000000000001E-4</v>
      </c>
      <c r="O92" s="164">
        <f t="shared" si="37"/>
        <v>1.4400000000000001E-3</v>
      </c>
      <c r="P92" s="164">
        <v>0</v>
      </c>
      <c r="Q92" s="164">
        <f t="shared" si="38"/>
        <v>0</v>
      </c>
      <c r="R92" s="164"/>
      <c r="S92" s="164"/>
      <c r="T92" s="165">
        <v>0</v>
      </c>
      <c r="U92" s="164">
        <f t="shared" si="39"/>
        <v>0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188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5">
      <c r="A93" s="155">
        <v>77</v>
      </c>
      <c r="B93" s="161" t="s">
        <v>266</v>
      </c>
      <c r="C93" s="194" t="s">
        <v>267</v>
      </c>
      <c r="D93" s="163" t="s">
        <v>142</v>
      </c>
      <c r="E93" s="169">
        <v>2</v>
      </c>
      <c r="F93" s="171">
        <f t="shared" si="32"/>
        <v>0</v>
      </c>
      <c r="G93" s="172">
        <f t="shared" si="33"/>
        <v>0</v>
      </c>
      <c r="H93" s="172"/>
      <c r="I93" s="172">
        <f t="shared" si="34"/>
        <v>0</v>
      </c>
      <c r="J93" s="172"/>
      <c r="K93" s="172">
        <f t="shared" si="35"/>
        <v>0</v>
      </c>
      <c r="L93" s="172">
        <v>0</v>
      </c>
      <c r="M93" s="172">
        <f t="shared" si="36"/>
        <v>0</v>
      </c>
      <c r="N93" s="164">
        <v>4.6999999999999999E-4</v>
      </c>
      <c r="O93" s="164">
        <f t="shared" si="37"/>
        <v>9.3999999999999997E-4</v>
      </c>
      <c r="P93" s="164">
        <v>0</v>
      </c>
      <c r="Q93" s="164">
        <f t="shared" si="38"/>
        <v>0</v>
      </c>
      <c r="R93" s="164"/>
      <c r="S93" s="164"/>
      <c r="T93" s="165">
        <v>0</v>
      </c>
      <c r="U93" s="164">
        <f t="shared" si="39"/>
        <v>0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188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20.399999999999999" outlineLevel="1" x14ac:dyDescent="0.25">
      <c r="A94" s="155">
        <v>78</v>
      </c>
      <c r="B94" s="161" t="s">
        <v>268</v>
      </c>
      <c r="C94" s="194" t="s">
        <v>269</v>
      </c>
      <c r="D94" s="163" t="s">
        <v>149</v>
      </c>
      <c r="E94" s="169">
        <v>3</v>
      </c>
      <c r="F94" s="171">
        <f t="shared" si="32"/>
        <v>0</v>
      </c>
      <c r="G94" s="172">
        <f t="shared" si="33"/>
        <v>0</v>
      </c>
      <c r="H94" s="172"/>
      <c r="I94" s="172">
        <f t="shared" si="34"/>
        <v>0</v>
      </c>
      <c r="J94" s="172"/>
      <c r="K94" s="172">
        <f t="shared" si="35"/>
        <v>0</v>
      </c>
      <c r="L94" s="172">
        <v>0</v>
      </c>
      <c r="M94" s="172">
        <f t="shared" si="36"/>
        <v>0</v>
      </c>
      <c r="N94" s="164">
        <v>0</v>
      </c>
      <c r="O94" s="164">
        <f t="shared" si="37"/>
        <v>0</v>
      </c>
      <c r="P94" s="164">
        <v>0</v>
      </c>
      <c r="Q94" s="164">
        <f t="shared" si="38"/>
        <v>0</v>
      </c>
      <c r="R94" s="164"/>
      <c r="S94" s="164"/>
      <c r="T94" s="165">
        <v>0</v>
      </c>
      <c r="U94" s="164">
        <f t="shared" si="39"/>
        <v>0</v>
      </c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114</v>
      </c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5">
      <c r="A95" s="155">
        <v>79</v>
      </c>
      <c r="B95" s="161" t="s">
        <v>270</v>
      </c>
      <c r="C95" s="194" t="s">
        <v>271</v>
      </c>
      <c r="D95" s="163" t="s">
        <v>142</v>
      </c>
      <c r="E95" s="169">
        <v>6</v>
      </c>
      <c r="F95" s="171">
        <f t="shared" si="32"/>
        <v>0</v>
      </c>
      <c r="G95" s="172">
        <f t="shared" si="33"/>
        <v>0</v>
      </c>
      <c r="H95" s="172"/>
      <c r="I95" s="172">
        <f t="shared" si="34"/>
        <v>0</v>
      </c>
      <c r="J95" s="172"/>
      <c r="K95" s="172">
        <f t="shared" si="35"/>
        <v>0</v>
      </c>
      <c r="L95" s="172">
        <v>0</v>
      </c>
      <c r="M95" s="172">
        <f t="shared" si="36"/>
        <v>0</v>
      </c>
      <c r="N95" s="164">
        <v>2.0000000000000002E-5</v>
      </c>
      <c r="O95" s="164">
        <f t="shared" si="37"/>
        <v>1.2E-4</v>
      </c>
      <c r="P95" s="164">
        <v>3.9E-2</v>
      </c>
      <c r="Q95" s="164">
        <f t="shared" si="38"/>
        <v>0.23400000000000001</v>
      </c>
      <c r="R95" s="164"/>
      <c r="S95" s="164"/>
      <c r="T95" s="165">
        <v>0.70699999999999996</v>
      </c>
      <c r="U95" s="164">
        <f t="shared" si="39"/>
        <v>4.24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114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5">
      <c r="A96" s="155">
        <v>80</v>
      </c>
      <c r="B96" s="161" t="s">
        <v>272</v>
      </c>
      <c r="C96" s="194" t="s">
        <v>273</v>
      </c>
      <c r="D96" s="163" t="s">
        <v>142</v>
      </c>
      <c r="E96" s="169">
        <v>8</v>
      </c>
      <c r="F96" s="171">
        <f t="shared" si="32"/>
        <v>0</v>
      </c>
      <c r="G96" s="172">
        <f t="shared" si="33"/>
        <v>0</v>
      </c>
      <c r="H96" s="172"/>
      <c r="I96" s="172">
        <f t="shared" si="34"/>
        <v>0</v>
      </c>
      <c r="J96" s="172"/>
      <c r="K96" s="172">
        <f t="shared" si="35"/>
        <v>0</v>
      </c>
      <c r="L96" s="172">
        <v>0</v>
      </c>
      <c r="M96" s="172">
        <f t="shared" si="36"/>
        <v>0</v>
      </c>
      <c r="N96" s="164">
        <v>1.7000000000000001E-4</v>
      </c>
      <c r="O96" s="164">
        <f t="shared" si="37"/>
        <v>1.3600000000000001E-3</v>
      </c>
      <c r="P96" s="164">
        <v>2.2000000000000001E-3</v>
      </c>
      <c r="Q96" s="164">
        <f t="shared" si="38"/>
        <v>1.7600000000000001E-2</v>
      </c>
      <c r="R96" s="164"/>
      <c r="S96" s="164"/>
      <c r="T96" s="165">
        <v>0.312</v>
      </c>
      <c r="U96" s="164">
        <f t="shared" si="39"/>
        <v>2.5</v>
      </c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114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5">
      <c r="A97" s="155">
        <v>81</v>
      </c>
      <c r="B97" s="161" t="s">
        <v>256</v>
      </c>
      <c r="C97" s="194" t="s">
        <v>257</v>
      </c>
      <c r="D97" s="163" t="s">
        <v>142</v>
      </c>
      <c r="E97" s="169">
        <v>10</v>
      </c>
      <c r="F97" s="171">
        <f t="shared" si="32"/>
        <v>0</v>
      </c>
      <c r="G97" s="172">
        <f t="shared" si="33"/>
        <v>0</v>
      </c>
      <c r="H97" s="172"/>
      <c r="I97" s="172">
        <f t="shared" si="34"/>
        <v>0</v>
      </c>
      <c r="J97" s="172"/>
      <c r="K97" s="172">
        <f t="shared" si="35"/>
        <v>0</v>
      </c>
      <c r="L97" s="172">
        <v>0</v>
      </c>
      <c r="M97" s="172">
        <f t="shared" si="36"/>
        <v>0</v>
      </c>
      <c r="N97" s="164">
        <v>2.9999999999999997E-4</v>
      </c>
      <c r="O97" s="164">
        <f t="shared" si="37"/>
        <v>3.0000000000000001E-3</v>
      </c>
      <c r="P97" s="164">
        <v>0</v>
      </c>
      <c r="Q97" s="164">
        <f t="shared" si="38"/>
        <v>0</v>
      </c>
      <c r="R97" s="164"/>
      <c r="S97" s="164"/>
      <c r="T97" s="165">
        <v>8.3000000000000004E-2</v>
      </c>
      <c r="U97" s="164">
        <f t="shared" si="39"/>
        <v>0.83</v>
      </c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114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5">
      <c r="A98" s="155">
        <v>82</v>
      </c>
      <c r="B98" s="161" t="s">
        <v>274</v>
      </c>
      <c r="C98" s="194" t="s">
        <v>275</v>
      </c>
      <c r="D98" s="163" t="s">
        <v>0</v>
      </c>
      <c r="E98" s="169">
        <v>508.6</v>
      </c>
      <c r="F98" s="171">
        <f t="shared" si="32"/>
        <v>0</v>
      </c>
      <c r="G98" s="172">
        <f t="shared" si="33"/>
        <v>0</v>
      </c>
      <c r="H98" s="172"/>
      <c r="I98" s="172">
        <f t="shared" si="34"/>
        <v>0</v>
      </c>
      <c r="J98" s="172"/>
      <c r="K98" s="172">
        <f t="shared" si="35"/>
        <v>0</v>
      </c>
      <c r="L98" s="172">
        <v>0</v>
      </c>
      <c r="M98" s="172">
        <f t="shared" si="36"/>
        <v>0</v>
      </c>
      <c r="N98" s="164">
        <v>0</v>
      </c>
      <c r="O98" s="164">
        <f t="shared" si="37"/>
        <v>0</v>
      </c>
      <c r="P98" s="164">
        <v>0</v>
      </c>
      <c r="Q98" s="164">
        <f t="shared" si="38"/>
        <v>0</v>
      </c>
      <c r="R98" s="164"/>
      <c r="S98" s="164"/>
      <c r="T98" s="165">
        <v>0</v>
      </c>
      <c r="U98" s="164">
        <f t="shared" si="39"/>
        <v>0</v>
      </c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114</v>
      </c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5">
      <c r="A99" s="155">
        <v>83</v>
      </c>
      <c r="B99" s="161" t="s">
        <v>276</v>
      </c>
      <c r="C99" s="194" t="s">
        <v>277</v>
      </c>
      <c r="D99" s="163" t="s">
        <v>0</v>
      </c>
      <c r="E99" s="169">
        <v>508.6</v>
      </c>
      <c r="F99" s="171">
        <f t="shared" si="32"/>
        <v>0</v>
      </c>
      <c r="G99" s="172">
        <f t="shared" si="33"/>
        <v>0</v>
      </c>
      <c r="H99" s="172"/>
      <c r="I99" s="172">
        <f t="shared" si="34"/>
        <v>0</v>
      </c>
      <c r="J99" s="172"/>
      <c r="K99" s="172">
        <f t="shared" si="35"/>
        <v>0</v>
      </c>
      <c r="L99" s="172">
        <v>0</v>
      </c>
      <c r="M99" s="172">
        <f t="shared" si="36"/>
        <v>0</v>
      </c>
      <c r="N99" s="164">
        <v>0</v>
      </c>
      <c r="O99" s="164">
        <f t="shared" si="37"/>
        <v>0</v>
      </c>
      <c r="P99" s="164">
        <v>0</v>
      </c>
      <c r="Q99" s="164">
        <f t="shared" si="38"/>
        <v>0</v>
      </c>
      <c r="R99" s="164"/>
      <c r="S99" s="164"/>
      <c r="T99" s="165">
        <v>0</v>
      </c>
      <c r="U99" s="164">
        <f t="shared" si="39"/>
        <v>0</v>
      </c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114</v>
      </c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x14ac:dyDescent="0.25">
      <c r="A100" s="156" t="s">
        <v>104</v>
      </c>
      <c r="B100" s="162" t="s">
        <v>73</v>
      </c>
      <c r="C100" s="195" t="s">
        <v>74</v>
      </c>
      <c r="D100" s="166"/>
      <c r="E100" s="170"/>
      <c r="F100" s="173"/>
      <c r="G100" s="173">
        <f>SUMIF(AE101:AE102,"&lt;&gt;NOR",G101:G102)</f>
        <v>0</v>
      </c>
      <c r="H100" s="173"/>
      <c r="I100" s="173">
        <f>SUM(I101:I102)</f>
        <v>0</v>
      </c>
      <c r="J100" s="173"/>
      <c r="K100" s="173">
        <f>SUM(K101:K102)</f>
        <v>0</v>
      </c>
      <c r="L100" s="173"/>
      <c r="M100" s="173">
        <f>SUM(M101:M102)</f>
        <v>0</v>
      </c>
      <c r="N100" s="167"/>
      <c r="O100" s="167">
        <f>SUM(O101:O102)</f>
        <v>3.0000000000000001E-3</v>
      </c>
      <c r="P100" s="167"/>
      <c r="Q100" s="167">
        <f>SUM(Q101:Q102)</f>
        <v>0</v>
      </c>
      <c r="R100" s="167"/>
      <c r="S100" s="167"/>
      <c r="T100" s="168"/>
      <c r="U100" s="167">
        <f>SUM(U101:U102)</f>
        <v>3.71</v>
      </c>
      <c r="AE100" t="s">
        <v>105</v>
      </c>
    </row>
    <row r="101" spans="1:60" outlineLevel="1" x14ac:dyDescent="0.25">
      <c r="A101" s="155">
        <v>84</v>
      </c>
      <c r="B101" s="161" t="s">
        <v>278</v>
      </c>
      <c r="C101" s="194" t="s">
        <v>279</v>
      </c>
      <c r="D101" s="163" t="s">
        <v>127</v>
      </c>
      <c r="E101" s="169">
        <v>28</v>
      </c>
      <c r="F101" s="171">
        <f>H101+J101</f>
        <v>0</v>
      </c>
      <c r="G101" s="172">
        <f>ROUND(E101*F101,2)</f>
        <v>0</v>
      </c>
      <c r="H101" s="172"/>
      <c r="I101" s="172">
        <f>ROUND(E101*H101,2)</f>
        <v>0</v>
      </c>
      <c r="J101" s="172"/>
      <c r="K101" s="172">
        <f>ROUND(E101*J101,2)</f>
        <v>0</v>
      </c>
      <c r="L101" s="172">
        <v>0</v>
      </c>
      <c r="M101" s="172">
        <f>G101*(1+L101/100)</f>
        <v>0</v>
      </c>
      <c r="N101" s="164">
        <v>9.0000000000000006E-5</v>
      </c>
      <c r="O101" s="164">
        <f>ROUND(E101*N101,5)</f>
        <v>2.5200000000000001E-3</v>
      </c>
      <c r="P101" s="164">
        <v>0</v>
      </c>
      <c r="Q101" s="164">
        <f>ROUND(E101*P101,5)</f>
        <v>0</v>
      </c>
      <c r="R101" s="164"/>
      <c r="S101" s="164"/>
      <c r="T101" s="165">
        <v>0.11600000000000001</v>
      </c>
      <c r="U101" s="164">
        <f>ROUND(E101*T101,2)</f>
        <v>3.25</v>
      </c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114</v>
      </c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5">
      <c r="A102" s="155">
        <v>85</v>
      </c>
      <c r="B102" s="161" t="s">
        <v>280</v>
      </c>
      <c r="C102" s="194" t="s">
        <v>281</v>
      </c>
      <c r="D102" s="163" t="s">
        <v>127</v>
      </c>
      <c r="E102" s="169">
        <v>16</v>
      </c>
      <c r="F102" s="171">
        <f>H102+J102</f>
        <v>0</v>
      </c>
      <c r="G102" s="172">
        <f>ROUND(E102*F102,2)</f>
        <v>0</v>
      </c>
      <c r="H102" s="172"/>
      <c r="I102" s="172">
        <f>ROUND(E102*H102,2)</f>
        <v>0</v>
      </c>
      <c r="J102" s="172"/>
      <c r="K102" s="172">
        <f>ROUND(E102*J102,2)</f>
        <v>0</v>
      </c>
      <c r="L102" s="172">
        <v>0</v>
      </c>
      <c r="M102" s="172">
        <f>G102*(1+L102/100)</f>
        <v>0</v>
      </c>
      <c r="N102" s="164">
        <v>3.0000000000000001E-5</v>
      </c>
      <c r="O102" s="164">
        <f>ROUND(E102*N102,5)</f>
        <v>4.8000000000000001E-4</v>
      </c>
      <c r="P102" s="164">
        <v>0</v>
      </c>
      <c r="Q102" s="164">
        <f>ROUND(E102*P102,5)</f>
        <v>0</v>
      </c>
      <c r="R102" s="164"/>
      <c r="S102" s="164"/>
      <c r="T102" s="165">
        <v>2.9000000000000001E-2</v>
      </c>
      <c r="U102" s="164">
        <f>ROUND(E102*T102,2)</f>
        <v>0.46</v>
      </c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114</v>
      </c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x14ac:dyDescent="0.25">
      <c r="A103" s="156" t="s">
        <v>104</v>
      </c>
      <c r="B103" s="162" t="s">
        <v>75</v>
      </c>
      <c r="C103" s="195" t="s">
        <v>76</v>
      </c>
      <c r="D103" s="166"/>
      <c r="E103" s="170"/>
      <c r="F103" s="173"/>
      <c r="G103" s="173">
        <f>SUMIF(AE104:AE113,"&lt;&gt;NOR",G104:G113)</f>
        <v>0</v>
      </c>
      <c r="H103" s="173"/>
      <c r="I103" s="173">
        <f>SUM(I104:I113)</f>
        <v>0</v>
      </c>
      <c r="J103" s="173"/>
      <c r="K103" s="173">
        <f>SUM(K104:K113)</f>
        <v>0</v>
      </c>
      <c r="L103" s="173"/>
      <c r="M103" s="173">
        <f>SUM(M104:M113)</f>
        <v>0</v>
      </c>
      <c r="N103" s="167"/>
      <c r="O103" s="167">
        <f>SUM(O104:O113)</f>
        <v>0</v>
      </c>
      <c r="P103" s="167"/>
      <c r="Q103" s="167">
        <f>SUM(Q104:Q113)</f>
        <v>0</v>
      </c>
      <c r="R103" s="167"/>
      <c r="S103" s="167"/>
      <c r="T103" s="168"/>
      <c r="U103" s="167">
        <f>SUM(U104:U113)</f>
        <v>0</v>
      </c>
      <c r="AE103" t="s">
        <v>105</v>
      </c>
    </row>
    <row r="104" spans="1:60" outlineLevel="1" x14ac:dyDescent="0.25">
      <c r="A104" s="155">
        <v>86</v>
      </c>
      <c r="B104" s="161" t="s">
        <v>282</v>
      </c>
      <c r="C104" s="194" t="s">
        <v>283</v>
      </c>
      <c r="D104" s="163" t="s">
        <v>122</v>
      </c>
      <c r="E104" s="169">
        <v>1</v>
      </c>
      <c r="F104" s="171">
        <f t="shared" ref="F104:F113" si="40">H104+J104</f>
        <v>0</v>
      </c>
      <c r="G104" s="172">
        <f t="shared" ref="G104:G113" si="41">ROUND(E104*F104,2)</f>
        <v>0</v>
      </c>
      <c r="H104" s="172"/>
      <c r="I104" s="172">
        <f t="shared" ref="I104:I113" si="42">ROUND(E104*H104,2)</f>
        <v>0</v>
      </c>
      <c r="J104" s="172"/>
      <c r="K104" s="172">
        <f t="shared" ref="K104:K113" si="43">ROUND(E104*J104,2)</f>
        <v>0</v>
      </c>
      <c r="L104" s="172">
        <v>0</v>
      </c>
      <c r="M104" s="172">
        <f t="shared" ref="M104:M113" si="44">G104*(1+L104/100)</f>
        <v>0</v>
      </c>
      <c r="N104" s="164">
        <v>0</v>
      </c>
      <c r="O104" s="164">
        <f t="shared" ref="O104:O113" si="45">ROUND(E104*N104,5)</f>
        <v>0</v>
      </c>
      <c r="P104" s="164">
        <v>0</v>
      </c>
      <c r="Q104" s="164">
        <f t="shared" ref="Q104:Q113" si="46">ROUND(E104*P104,5)</f>
        <v>0</v>
      </c>
      <c r="R104" s="164"/>
      <c r="S104" s="164"/>
      <c r="T104" s="165">
        <v>0</v>
      </c>
      <c r="U104" s="164">
        <f t="shared" ref="U104:U113" si="47">ROUND(E104*T104,2)</f>
        <v>0</v>
      </c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114</v>
      </c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5">
      <c r="A105" s="155">
        <v>87</v>
      </c>
      <c r="B105" s="161" t="s">
        <v>284</v>
      </c>
      <c r="C105" s="194" t="s">
        <v>285</v>
      </c>
      <c r="D105" s="163" t="s">
        <v>122</v>
      </c>
      <c r="E105" s="169">
        <v>1</v>
      </c>
      <c r="F105" s="171">
        <f t="shared" si="40"/>
        <v>0</v>
      </c>
      <c r="G105" s="172">
        <f t="shared" si="41"/>
        <v>0</v>
      </c>
      <c r="H105" s="172"/>
      <c r="I105" s="172">
        <f t="shared" si="42"/>
        <v>0</v>
      </c>
      <c r="J105" s="172"/>
      <c r="K105" s="172">
        <f t="shared" si="43"/>
        <v>0</v>
      </c>
      <c r="L105" s="172">
        <v>0</v>
      </c>
      <c r="M105" s="172">
        <f t="shared" si="44"/>
        <v>0</v>
      </c>
      <c r="N105" s="164">
        <v>0</v>
      </c>
      <c r="O105" s="164">
        <f t="shared" si="45"/>
        <v>0</v>
      </c>
      <c r="P105" s="164">
        <v>0</v>
      </c>
      <c r="Q105" s="164">
        <f t="shared" si="46"/>
        <v>0</v>
      </c>
      <c r="R105" s="164"/>
      <c r="S105" s="164"/>
      <c r="T105" s="165">
        <v>0</v>
      </c>
      <c r="U105" s="164">
        <f t="shared" si="47"/>
        <v>0</v>
      </c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114</v>
      </c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5">
      <c r="A106" s="155">
        <v>88</v>
      </c>
      <c r="B106" s="161" t="s">
        <v>286</v>
      </c>
      <c r="C106" s="194" t="s">
        <v>287</v>
      </c>
      <c r="D106" s="163" t="s">
        <v>149</v>
      </c>
      <c r="E106" s="169">
        <v>1</v>
      </c>
      <c r="F106" s="171">
        <f t="shared" si="40"/>
        <v>0</v>
      </c>
      <c r="G106" s="172">
        <f t="shared" si="41"/>
        <v>0</v>
      </c>
      <c r="H106" s="172"/>
      <c r="I106" s="172">
        <f t="shared" si="42"/>
        <v>0</v>
      </c>
      <c r="J106" s="172"/>
      <c r="K106" s="172">
        <f t="shared" si="43"/>
        <v>0</v>
      </c>
      <c r="L106" s="172">
        <v>0</v>
      </c>
      <c r="M106" s="172">
        <f t="shared" si="44"/>
        <v>0</v>
      </c>
      <c r="N106" s="164">
        <v>0</v>
      </c>
      <c r="O106" s="164">
        <f t="shared" si="45"/>
        <v>0</v>
      </c>
      <c r="P106" s="164">
        <v>0</v>
      </c>
      <c r="Q106" s="164">
        <f t="shared" si="46"/>
        <v>0</v>
      </c>
      <c r="R106" s="164"/>
      <c r="S106" s="164"/>
      <c r="T106" s="165">
        <v>0</v>
      </c>
      <c r="U106" s="164">
        <f t="shared" si="47"/>
        <v>0</v>
      </c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114</v>
      </c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5">
      <c r="A107" s="155">
        <v>89</v>
      </c>
      <c r="B107" s="161" t="s">
        <v>288</v>
      </c>
      <c r="C107" s="194" t="s">
        <v>289</v>
      </c>
      <c r="D107" s="163" t="s">
        <v>149</v>
      </c>
      <c r="E107" s="169">
        <v>1</v>
      </c>
      <c r="F107" s="171">
        <f t="shared" si="40"/>
        <v>0</v>
      </c>
      <c r="G107" s="172">
        <f t="shared" si="41"/>
        <v>0</v>
      </c>
      <c r="H107" s="172"/>
      <c r="I107" s="172">
        <f t="shared" si="42"/>
        <v>0</v>
      </c>
      <c r="J107" s="172"/>
      <c r="K107" s="172">
        <f t="shared" si="43"/>
        <v>0</v>
      </c>
      <c r="L107" s="172">
        <v>0</v>
      </c>
      <c r="M107" s="172">
        <f t="shared" si="44"/>
        <v>0</v>
      </c>
      <c r="N107" s="164">
        <v>0</v>
      </c>
      <c r="O107" s="164">
        <f t="shared" si="45"/>
        <v>0</v>
      </c>
      <c r="P107" s="164">
        <v>0</v>
      </c>
      <c r="Q107" s="164">
        <f t="shared" si="46"/>
        <v>0</v>
      </c>
      <c r="R107" s="164"/>
      <c r="S107" s="164"/>
      <c r="T107" s="165">
        <v>0</v>
      </c>
      <c r="U107" s="164">
        <f t="shared" si="47"/>
        <v>0</v>
      </c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114</v>
      </c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5">
      <c r="A108" s="155">
        <v>90</v>
      </c>
      <c r="B108" s="161" t="s">
        <v>290</v>
      </c>
      <c r="C108" s="194" t="s">
        <v>291</v>
      </c>
      <c r="D108" s="163" t="s">
        <v>149</v>
      </c>
      <c r="E108" s="169">
        <v>1</v>
      </c>
      <c r="F108" s="171">
        <f t="shared" si="40"/>
        <v>0</v>
      </c>
      <c r="G108" s="172">
        <f t="shared" si="41"/>
        <v>0</v>
      </c>
      <c r="H108" s="172"/>
      <c r="I108" s="172">
        <f t="shared" si="42"/>
        <v>0</v>
      </c>
      <c r="J108" s="172"/>
      <c r="K108" s="172">
        <f t="shared" si="43"/>
        <v>0</v>
      </c>
      <c r="L108" s="172">
        <v>0</v>
      </c>
      <c r="M108" s="172">
        <f t="shared" si="44"/>
        <v>0</v>
      </c>
      <c r="N108" s="164">
        <v>0</v>
      </c>
      <c r="O108" s="164">
        <f t="shared" si="45"/>
        <v>0</v>
      </c>
      <c r="P108" s="164">
        <v>0</v>
      </c>
      <c r="Q108" s="164">
        <f t="shared" si="46"/>
        <v>0</v>
      </c>
      <c r="R108" s="164"/>
      <c r="S108" s="164"/>
      <c r="T108" s="165">
        <v>0</v>
      </c>
      <c r="U108" s="164">
        <f t="shared" si="47"/>
        <v>0</v>
      </c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114</v>
      </c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5">
      <c r="A109" s="155">
        <v>91</v>
      </c>
      <c r="B109" s="161" t="s">
        <v>292</v>
      </c>
      <c r="C109" s="194" t="s">
        <v>293</v>
      </c>
      <c r="D109" s="163" t="s">
        <v>149</v>
      </c>
      <c r="E109" s="169">
        <v>1</v>
      </c>
      <c r="F109" s="171">
        <f t="shared" si="40"/>
        <v>0</v>
      </c>
      <c r="G109" s="172">
        <f t="shared" si="41"/>
        <v>0</v>
      </c>
      <c r="H109" s="172"/>
      <c r="I109" s="172">
        <f t="shared" si="42"/>
        <v>0</v>
      </c>
      <c r="J109" s="172"/>
      <c r="K109" s="172">
        <f t="shared" si="43"/>
        <v>0</v>
      </c>
      <c r="L109" s="172">
        <v>0</v>
      </c>
      <c r="M109" s="172">
        <f t="shared" si="44"/>
        <v>0</v>
      </c>
      <c r="N109" s="164">
        <v>0</v>
      </c>
      <c r="O109" s="164">
        <f t="shared" si="45"/>
        <v>0</v>
      </c>
      <c r="P109" s="164">
        <v>0</v>
      </c>
      <c r="Q109" s="164">
        <f t="shared" si="46"/>
        <v>0</v>
      </c>
      <c r="R109" s="164"/>
      <c r="S109" s="164"/>
      <c r="T109" s="165">
        <v>0</v>
      </c>
      <c r="U109" s="164">
        <f t="shared" si="47"/>
        <v>0</v>
      </c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114</v>
      </c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5">
      <c r="A110" s="155">
        <v>92</v>
      </c>
      <c r="B110" s="161" t="s">
        <v>294</v>
      </c>
      <c r="C110" s="194" t="s">
        <v>295</v>
      </c>
      <c r="D110" s="163" t="s">
        <v>122</v>
      </c>
      <c r="E110" s="169">
        <v>1</v>
      </c>
      <c r="F110" s="171">
        <f t="shared" si="40"/>
        <v>0</v>
      </c>
      <c r="G110" s="172">
        <f t="shared" si="41"/>
        <v>0</v>
      </c>
      <c r="H110" s="172"/>
      <c r="I110" s="172">
        <f t="shared" si="42"/>
        <v>0</v>
      </c>
      <c r="J110" s="172"/>
      <c r="K110" s="172">
        <f t="shared" si="43"/>
        <v>0</v>
      </c>
      <c r="L110" s="172">
        <v>0</v>
      </c>
      <c r="M110" s="172">
        <f t="shared" si="44"/>
        <v>0</v>
      </c>
      <c r="N110" s="164">
        <v>0</v>
      </c>
      <c r="O110" s="164">
        <f t="shared" si="45"/>
        <v>0</v>
      </c>
      <c r="P110" s="164">
        <v>0</v>
      </c>
      <c r="Q110" s="164">
        <f t="shared" si="46"/>
        <v>0</v>
      </c>
      <c r="R110" s="164"/>
      <c r="S110" s="164"/>
      <c r="T110" s="165">
        <v>0</v>
      </c>
      <c r="U110" s="164">
        <f t="shared" si="47"/>
        <v>0</v>
      </c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114</v>
      </c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5">
      <c r="A111" s="155">
        <v>93</v>
      </c>
      <c r="B111" s="161" t="s">
        <v>296</v>
      </c>
      <c r="C111" s="194" t="s">
        <v>297</v>
      </c>
      <c r="D111" s="163" t="s">
        <v>122</v>
      </c>
      <c r="E111" s="169">
        <v>1</v>
      </c>
      <c r="F111" s="171">
        <f t="shared" si="40"/>
        <v>0</v>
      </c>
      <c r="G111" s="172">
        <f t="shared" si="41"/>
        <v>0</v>
      </c>
      <c r="H111" s="172"/>
      <c r="I111" s="172">
        <f t="shared" si="42"/>
        <v>0</v>
      </c>
      <c r="J111" s="172"/>
      <c r="K111" s="172">
        <f t="shared" si="43"/>
        <v>0</v>
      </c>
      <c r="L111" s="172">
        <v>0</v>
      </c>
      <c r="M111" s="172">
        <f t="shared" si="44"/>
        <v>0</v>
      </c>
      <c r="N111" s="164">
        <v>0</v>
      </c>
      <c r="O111" s="164">
        <f t="shared" si="45"/>
        <v>0</v>
      </c>
      <c r="P111" s="164">
        <v>0</v>
      </c>
      <c r="Q111" s="164">
        <f t="shared" si="46"/>
        <v>0</v>
      </c>
      <c r="R111" s="164"/>
      <c r="S111" s="164"/>
      <c r="T111" s="165">
        <v>0</v>
      </c>
      <c r="U111" s="164">
        <f t="shared" si="47"/>
        <v>0</v>
      </c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114</v>
      </c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5">
      <c r="A112" s="155">
        <v>94</v>
      </c>
      <c r="B112" s="161" t="s">
        <v>298</v>
      </c>
      <c r="C112" s="194" t="s">
        <v>299</v>
      </c>
      <c r="D112" s="163" t="s">
        <v>300</v>
      </c>
      <c r="E112" s="169">
        <v>20</v>
      </c>
      <c r="F112" s="171">
        <f t="shared" si="40"/>
        <v>0</v>
      </c>
      <c r="G112" s="172">
        <f t="shared" si="41"/>
        <v>0</v>
      </c>
      <c r="H112" s="172"/>
      <c r="I112" s="172">
        <f t="shared" si="42"/>
        <v>0</v>
      </c>
      <c r="J112" s="172"/>
      <c r="K112" s="172">
        <f t="shared" si="43"/>
        <v>0</v>
      </c>
      <c r="L112" s="172">
        <v>0</v>
      </c>
      <c r="M112" s="172">
        <f t="shared" si="44"/>
        <v>0</v>
      </c>
      <c r="N112" s="164">
        <v>0</v>
      </c>
      <c r="O112" s="164">
        <f t="shared" si="45"/>
        <v>0</v>
      </c>
      <c r="P112" s="164">
        <v>0</v>
      </c>
      <c r="Q112" s="164">
        <f t="shared" si="46"/>
        <v>0</v>
      </c>
      <c r="R112" s="164"/>
      <c r="S112" s="164"/>
      <c r="T112" s="165">
        <v>0</v>
      </c>
      <c r="U112" s="164">
        <f t="shared" si="47"/>
        <v>0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114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5">
      <c r="A113" s="182">
        <v>95</v>
      </c>
      <c r="B113" s="183" t="s">
        <v>301</v>
      </c>
      <c r="C113" s="196" t="s">
        <v>302</v>
      </c>
      <c r="D113" s="184" t="s">
        <v>122</v>
      </c>
      <c r="E113" s="185">
        <v>1</v>
      </c>
      <c r="F113" s="186">
        <f t="shared" si="40"/>
        <v>0</v>
      </c>
      <c r="G113" s="187">
        <f t="shared" si="41"/>
        <v>0</v>
      </c>
      <c r="H113" s="187"/>
      <c r="I113" s="187">
        <f t="shared" si="42"/>
        <v>0</v>
      </c>
      <c r="J113" s="187"/>
      <c r="K113" s="187">
        <f t="shared" si="43"/>
        <v>0</v>
      </c>
      <c r="L113" s="187">
        <v>0</v>
      </c>
      <c r="M113" s="187">
        <f t="shared" si="44"/>
        <v>0</v>
      </c>
      <c r="N113" s="188">
        <v>0</v>
      </c>
      <c r="O113" s="188">
        <f t="shared" si="45"/>
        <v>0</v>
      </c>
      <c r="P113" s="188">
        <v>0</v>
      </c>
      <c r="Q113" s="188">
        <f t="shared" si="46"/>
        <v>0</v>
      </c>
      <c r="R113" s="188"/>
      <c r="S113" s="188"/>
      <c r="T113" s="189">
        <v>0</v>
      </c>
      <c r="U113" s="188">
        <f t="shared" si="47"/>
        <v>0</v>
      </c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114</v>
      </c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x14ac:dyDescent="0.25">
      <c r="A114" s="6"/>
      <c r="B114" s="7" t="s">
        <v>303</v>
      </c>
      <c r="C114" s="197" t="s">
        <v>303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v>15</v>
      </c>
      <c r="AD114">
        <v>21</v>
      </c>
    </row>
    <row r="115" spans="1:60" x14ac:dyDescent="0.25">
      <c r="A115" s="190"/>
      <c r="B115" s="191" t="s">
        <v>28</v>
      </c>
      <c r="C115" s="198" t="s">
        <v>303</v>
      </c>
      <c r="D115" s="192"/>
      <c r="E115" s="192"/>
      <c r="F115" s="192"/>
      <c r="G115" s="193">
        <f>G8+G13+G16+G18+G25+G27+G48+G61+G79+G100+G103</f>
        <v>0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C115">
        <f>SUMIF(L7:L113,AC114,G7:G113)</f>
        <v>0</v>
      </c>
      <c r="AD115">
        <f>SUMIF(L7:L113,AD114,G7:G113)</f>
        <v>0</v>
      </c>
      <c r="AE115" t="s">
        <v>304</v>
      </c>
    </row>
    <row r="116" spans="1:60" x14ac:dyDescent="0.25">
      <c r="A116" s="6"/>
      <c r="B116" s="7" t="s">
        <v>303</v>
      </c>
      <c r="C116" s="197" t="s">
        <v>303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60" x14ac:dyDescent="0.25">
      <c r="A117" s="6"/>
      <c r="B117" s="7" t="s">
        <v>303</v>
      </c>
      <c r="C117" s="197" t="s">
        <v>303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60" x14ac:dyDescent="0.25">
      <c r="A118" s="259" t="s">
        <v>305</v>
      </c>
      <c r="B118" s="259"/>
      <c r="C118" s="260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5">
      <c r="A119" s="261"/>
      <c r="B119" s="262"/>
      <c r="C119" s="263"/>
      <c r="D119" s="262"/>
      <c r="E119" s="262"/>
      <c r="F119" s="262"/>
      <c r="G119" s="264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AE119" t="s">
        <v>306</v>
      </c>
    </row>
    <row r="120" spans="1:60" x14ac:dyDescent="0.25">
      <c r="A120" s="265"/>
      <c r="B120" s="266"/>
      <c r="C120" s="267"/>
      <c r="D120" s="266"/>
      <c r="E120" s="266"/>
      <c r="F120" s="266"/>
      <c r="G120" s="268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5">
      <c r="A121" s="265"/>
      <c r="B121" s="266"/>
      <c r="C121" s="267"/>
      <c r="D121" s="266"/>
      <c r="E121" s="266"/>
      <c r="F121" s="266"/>
      <c r="G121" s="268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5">
      <c r="A122" s="265"/>
      <c r="B122" s="266"/>
      <c r="C122" s="267"/>
      <c r="D122" s="266"/>
      <c r="E122" s="266"/>
      <c r="F122" s="266"/>
      <c r="G122" s="268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5">
      <c r="A123" s="269"/>
      <c r="B123" s="270"/>
      <c r="C123" s="271"/>
      <c r="D123" s="270"/>
      <c r="E123" s="270"/>
      <c r="F123" s="270"/>
      <c r="G123" s="272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5">
      <c r="A124" s="6"/>
      <c r="B124" s="7" t="s">
        <v>303</v>
      </c>
      <c r="C124" s="197" t="s">
        <v>303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C125" s="199"/>
      <c r="AE125" t="s">
        <v>307</v>
      </c>
    </row>
  </sheetData>
  <mergeCells count="6">
    <mergeCell ref="A119:G123"/>
    <mergeCell ref="A1:G1"/>
    <mergeCell ref="C2:G2"/>
    <mergeCell ref="C3:G3"/>
    <mergeCell ref="C4:G4"/>
    <mergeCell ref="A118:C118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2022-04-04T03:48:37Z</cp:lastPrinted>
  <dcterms:created xsi:type="dcterms:W3CDTF">2009-04-08T07:15:50Z</dcterms:created>
  <dcterms:modified xsi:type="dcterms:W3CDTF">2022-04-04T03:49:59Z</dcterms:modified>
</cp:coreProperties>
</file>